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<sst xmlns="http://schemas.openxmlformats.org/spreadsheetml/2006/main" count="170" uniqueCount="117">
  <si>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</si>
  <si>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</si>
  <si>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</si>
  <si>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</si>
  <si>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</si>
  <si>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</si>
  <si>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</si>
  <si>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</si>
  <si>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</si>
  <si>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</si>
  <si>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</si>
  <si>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</si>
  <si>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</si>
  <si>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</si>
  <si>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</si>
  <si>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</si>
  <si>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</si>
  <si>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</si>
  <si>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</si>
  <si>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</si>
  <si>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</si>
  <si>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</si>
  <si>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</si>
  <si>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</si>
  <si>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</si>
  <si>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</si>
  <si>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</si>
  <si>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</si>
  <si>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</si>
  <si>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</si>
  <si>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</si>
  <si>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</si>
  <si>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</si>
  <si>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</si>
  <si>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</si>
  <si>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</si>
  <si>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</si>
  <si>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</si>
  <si>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</si>
  <si>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</si>
  <si>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</si>
  <si>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</si>
  <si>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</si>
  <si>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</si>
  <si>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</si>
  <si>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</si>
  <si>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</si>
  <si>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</si>
  <si>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</si>
  <si>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</si>
  <si>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</si>
  <si>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</si>
  <si>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</si>
  <si>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</si>
  <si>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</si>
  <si>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</si>
  <si>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</si>
  <si>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</si>
  <si>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</si>
  <si>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</si>
  <si>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</si>
  <si>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</si>
  <si>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</si>
  <si>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</si>
  <si>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</si>
  <si>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</si>
  <si>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</si>
  <si>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</si>
  <si>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</si>
  <si>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</si>
  <si>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</si>
  <si>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</si>
  <si>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</si>
  <si>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</si>
  <si>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</si>
  <si>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</si>
  <si>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</si>
  <si>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</si>
  <si>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</si>
  <si>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</si>
  <si>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</si>
  <si>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</si>
  <si>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</si>
  <si>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</si>
  <si>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</si>
  <si>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</si>
  <si>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</si>
  <si>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</si>
  <si>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</si>
  <si>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</si>
  <si>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</si>
  <si>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</si>
  <si>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</si>
  <si>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</si>
  <si>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</si>
  <si>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</si>
  <si>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</si>
  <si>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</si>
  <si>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</si>
  <si>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</si>
  <si>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</si>
  <si>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</si>
  <si>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</si>
  <si>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</si>
  <si>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</si>
  <si>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</si>
  <si>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</si>
  <si>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</si>
  <si>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</si>
  <si>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</si>
  <si>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</si>
  <si>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</si>
  <si>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</si>
  <si>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</si>
  <si>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</si>
  <si>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</si>
  <si>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LH2381-220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</si>
</sst>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3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24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5"/>
          <c:h val="0.87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5210348"/>
        <c:axId val="635167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0411994"/>
        <c:axId val="64029331"/>
      </c:scatterChart>
      <c:valAx>
        <c:axId val="152103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516797"/>
        <c:crosses val="autoZero"/>
        <c:crossBetween val="midCat"/>
        <c:dispUnits/>
        <c:majorUnit val="10"/>
      </c:valAx>
      <c:valAx>
        <c:axId val="6351679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0348"/>
        <c:crosses val="autoZero"/>
        <c:crossBetween val="midCat"/>
        <c:dispUnits/>
      </c:valAx>
      <c:valAx>
        <c:axId val="20411994"/>
        <c:scaling>
          <c:orientation val="minMax"/>
        </c:scaling>
        <c:axPos val="b"/>
        <c:delete val="1"/>
        <c:majorTickMark val="out"/>
        <c:minorTickMark val="none"/>
        <c:tickLblPos val="nextTo"/>
        <c:crossAx val="64029331"/>
        <c:crosses val="max"/>
        <c:crossBetween val="midCat"/>
        <c:dispUnits/>
      </c:valAx>
      <c:valAx>
        <c:axId val="6402933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1199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7074936"/>
        <c:axId val="16429849"/>
      </c:scatterChart>
      <c:valAx>
        <c:axId val="270749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429849"/>
        <c:crosses val="autoZero"/>
        <c:crossBetween val="midCat"/>
        <c:dispUnits/>
      </c:valAx>
      <c:valAx>
        <c:axId val="1642984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074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2261446"/>
        <c:axId val="251810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8918468"/>
        <c:axId val="27742581"/>
      </c:scatterChart>
      <c:valAx>
        <c:axId val="1226144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181071"/>
        <c:crosses val="autoZero"/>
        <c:crossBetween val="midCat"/>
        <c:dispUnits/>
        <c:majorUnit val="5"/>
      </c:valAx>
      <c:valAx>
        <c:axId val="251810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446"/>
        <c:crosses val="autoZero"/>
        <c:crossBetween val="midCat"/>
        <c:dispUnits/>
      </c:valAx>
      <c:valAx>
        <c:axId val="58918468"/>
        <c:scaling>
          <c:orientation val="minMax"/>
        </c:scaling>
        <c:axPos val="b"/>
        <c:delete val="1"/>
        <c:majorTickMark val="out"/>
        <c:minorTickMark val="none"/>
        <c:tickLblPos val="nextTo"/>
        <c:crossAx val="27742581"/>
        <c:crosses val="max"/>
        <c:crossBetween val="midCat"/>
        <c:dispUnits/>
      </c:valAx>
      <c:valAx>
        <c:axId val="2774258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846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697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579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0.2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7"/>
      <c r="B2" s="157"/>
      <c r="C2" s="157"/>
      <c r="D2" s="95"/>
      <c r="E2" s="95"/>
      <c r="F2" s="95"/>
      <c r="G2" s="96"/>
      <c r="H2" s="158"/>
      <c r="I2" s="158"/>
      <c r="J2" s="158"/>
      <c r="K2" s="158"/>
      <c r="L2" s="158"/>
      <c r="M2" s="158"/>
      <c r="N2" s="14"/>
    </row>
    <row r="3" spans="1:14" ht="24.75">
      <c r="A3" s="157" t="s">
        <v>100</v>
      </c>
      <c r="B3" s="157"/>
      <c r="C3" s="157"/>
      <c r="D3" s="97"/>
      <c r="E3" s="97"/>
      <c r="F3" s="97"/>
      <c r="G3" s="98"/>
      <c r="H3" s="159"/>
      <c r="I3" s="159"/>
      <c r="J3" s="159"/>
      <c r="K3" s="159"/>
      <c r="L3" s="159"/>
      <c r="M3" s="159"/>
      <c r="N3" s="14"/>
    </row>
    <row r="4" spans="1:14" ht="24.75">
      <c r="A4" s="163" t="s">
        <v>101</v>
      </c>
      <c r="B4" s="163"/>
      <c r="C4" s="163"/>
      <c r="D4" s="99"/>
      <c r="E4" s="100"/>
      <c r="F4" s="100"/>
      <c r="G4" s="100"/>
      <c r="H4" s="5"/>
      <c r="I4" s="151"/>
      <c r="J4" s="154" t="s">
        <v>113</v>
      </c>
      <c r="K4" s="5"/>
      <c r="L4" s="101"/>
      <c r="M4" s="102"/>
      <c r="N4" s="17"/>
    </row>
    <row r="5" spans="1:14" ht="30.75">
      <c r="A5" s="165"/>
      <c r="B5" s="165"/>
      <c r="C5" s="165"/>
      <c r="D5" s="96"/>
      <c r="E5" s="96"/>
      <c r="F5" s="96"/>
      <c r="G5" s="103"/>
      <c r="H5" s="104"/>
      <c r="I5" s="152"/>
      <c r="J5" s="155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53"/>
      <c r="J6" s="156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53"/>
      <c r="J7" s="156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53"/>
      <c r="J8" s="150"/>
      <c r="K8" s="150"/>
      <c r="L8" s="150"/>
      <c r="M8" s="102"/>
      <c r="N8" s="17"/>
    </row>
    <row r="9" spans="1:14" ht="24.75">
      <c r="A9" s="105"/>
      <c r="B9" s="105"/>
      <c r="C9" s="106"/>
      <c r="D9" s="106"/>
      <c r="E9" s="99"/>
      <c r="F9" s="99"/>
      <c r="G9" s="107"/>
      <c r="H9" s="107"/>
      <c r="I9" s="153"/>
      <c r="J9" s="150"/>
      <c r="K9" s="150"/>
      <c r="L9" s="150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3.23</v>
      </c>
      <c r="C26" s="127">
        <v>848</v>
      </c>
      <c r="D26" s="128">
        <v>3.89</v>
      </c>
      <c r="E26" s="129">
        <v>18912</v>
      </c>
      <c r="F26" s="84">
        <v>3.3722778065309424</v>
      </c>
      <c r="G26" s="84">
        <v>96.1177629924966</v>
      </c>
      <c r="H26" s="85">
        <v>876.0010722049748</v>
      </c>
      <c r="I26" s="86">
        <v>38.03863255033006</v>
      </c>
      <c r="J26" s="87">
        <v>0.05099012406210463</v>
      </c>
      <c r="K26" s="86">
        <v>4.342304336977961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9.59</v>
      </c>
      <c r="C27" s="127">
        <v>852.3</v>
      </c>
      <c r="D27" s="128">
        <v>3.9</v>
      </c>
      <c r="E27" s="129">
        <v>18776</v>
      </c>
      <c r="F27" s="84">
        <v>10.012428533941714</v>
      </c>
      <c r="G27" s="84">
        <v>91.43812708888981</v>
      </c>
      <c r="H27" s="85">
        <v>880.4430587739387</v>
      </c>
      <c r="I27" s="86">
        <v>107.43966566264899</v>
      </c>
      <c r="J27" s="87">
        <v>0.14402099954778685</v>
      </c>
      <c r="K27" s="86">
        <v>12.202909045846093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17.03</v>
      </c>
      <c r="C28" s="127">
        <v>854.5</v>
      </c>
      <c r="D28" s="128">
        <v>3.91</v>
      </c>
      <c r="E28" s="129">
        <v>18602</v>
      </c>
      <c r="F28" s="84">
        <v>17.780152026384506</v>
      </c>
      <c r="G28" s="84">
        <v>84.7300002410524</v>
      </c>
      <c r="H28" s="85">
        <v>882.7157030650366</v>
      </c>
      <c r="I28" s="86">
        <v>176.79524275039682</v>
      </c>
      <c r="J28" s="87">
        <v>0.23699094202466062</v>
      </c>
      <c r="K28" s="86">
        <v>20.028559833762348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29.84</v>
      </c>
      <c r="C29" s="127">
        <v>862.3</v>
      </c>
      <c r="D29" s="128">
        <v>3.95</v>
      </c>
      <c r="E29" s="129">
        <v>18516</v>
      </c>
      <c r="F29" s="84">
        <v>31.15441787829205</v>
      </c>
      <c r="G29" s="84">
        <v>71.3248608859631</v>
      </c>
      <c r="H29" s="85">
        <v>890.7732600971106</v>
      </c>
      <c r="I29" s="86">
        <v>260.770506895312</v>
      </c>
      <c r="J29" s="87">
        <v>0.34955832023500266</v>
      </c>
      <c r="K29" s="86">
        <v>29.27462223853501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37.96</v>
      </c>
      <c r="C30" s="127">
        <v>857.4</v>
      </c>
      <c r="D30" s="128">
        <v>3.92</v>
      </c>
      <c r="E30" s="129">
        <v>18533</v>
      </c>
      <c r="F30" s="84">
        <v>39.63209459316241</v>
      </c>
      <c r="G30" s="84">
        <v>61.3852981071243</v>
      </c>
      <c r="H30" s="85">
        <v>885.7114614487564</v>
      </c>
      <c r="I30" s="86">
        <v>285.50209021287844</v>
      </c>
      <c r="J30" s="87">
        <v>0.38271057669286657</v>
      </c>
      <c r="K30" s="86">
        <v>32.23420974432049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46.08</v>
      </c>
      <c r="C31" s="127">
        <v>843.1</v>
      </c>
      <c r="D31" s="128">
        <v>3.81</v>
      </c>
      <c r="E31" s="129">
        <v>18870</v>
      </c>
      <c r="F31" s="84">
        <v>48.10977130803276</v>
      </c>
      <c r="G31" s="84">
        <v>49.547139403476244</v>
      </c>
      <c r="H31" s="85">
        <v>870.9392735566206</v>
      </c>
      <c r="I31" s="86">
        <v>279.7369111903766</v>
      </c>
      <c r="J31" s="87">
        <v>0.374982454678789</v>
      </c>
      <c r="K31" s="86">
        <v>32.11899149386454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53.82</v>
      </c>
      <c r="C32" s="127">
        <v>808.8</v>
      </c>
      <c r="D32" s="128">
        <v>3.69</v>
      </c>
      <c r="E32" s="129">
        <v>19430</v>
      </c>
      <c r="F32" s="84">
        <v>56.190709457428895</v>
      </c>
      <c r="G32" s="84">
        <v>37.0821240756012</v>
      </c>
      <c r="H32" s="85">
        <v>835.506683018141</v>
      </c>
      <c r="I32" s="86">
        <v>244.52711010402177</v>
      </c>
      <c r="J32" s="87">
        <v>0.32778432989815254</v>
      </c>
      <c r="K32" s="86">
        <v>29.266924499120073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61.35</v>
      </c>
      <c r="C33" s="127">
        <v>764.5</v>
      </c>
      <c r="D33" s="128">
        <v>3.47</v>
      </c>
      <c r="E33" s="129">
        <v>20223</v>
      </c>
      <c r="F33" s="84">
        <v>64.05239734695769</v>
      </c>
      <c r="G33" s="84">
        <v>25.225806091058708</v>
      </c>
      <c r="H33" s="85">
        <v>789.7438911564897</v>
      </c>
      <c r="I33" s="86">
        <v>189.61746631931055</v>
      </c>
      <c r="J33" s="87">
        <v>0.2541789092752152</v>
      </c>
      <c r="K33" s="86">
        <v>24.00999468848533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68.41</v>
      </c>
      <c r="C34" s="127">
        <v>716.9</v>
      </c>
      <c r="D34" s="128">
        <v>3.22</v>
      </c>
      <c r="E34" s="129">
        <v>21152</v>
      </c>
      <c r="F34" s="84">
        <v>71.42338227392624</v>
      </c>
      <c r="G34" s="84">
        <v>15.117018607315018</v>
      </c>
      <c r="H34" s="85">
        <v>740.5721328581915</v>
      </c>
      <c r="I34" s="86">
        <v>126.70812290736767</v>
      </c>
      <c r="J34" s="87">
        <v>0.16985003070692717</v>
      </c>
      <c r="K34" s="86">
        <v>17.10949106582578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74.72</v>
      </c>
      <c r="C35" s="127">
        <v>691.9</v>
      </c>
      <c r="D35" s="128">
        <v>3.11</v>
      </c>
      <c r="E35" s="129">
        <v>22011</v>
      </c>
      <c r="F35" s="84">
        <v>78.01133055851146</v>
      </c>
      <c r="G35" s="84">
        <v>7.320081072011906</v>
      </c>
      <c r="H35" s="85">
        <v>714.7466295502618</v>
      </c>
      <c r="I35" s="86">
        <v>67.01491535372261</v>
      </c>
      <c r="J35" s="87">
        <v>0.08983232621142441</v>
      </c>
      <c r="K35" s="86">
        <v>9.37603796689328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81.98</v>
      </c>
      <c r="C36" s="127">
        <v>666.1</v>
      </c>
      <c r="D36" s="128">
        <v>2.98</v>
      </c>
      <c r="E36" s="129">
        <v>22776</v>
      </c>
      <c r="F36" s="84">
        <v>85.59112525678225</v>
      </c>
      <c r="G36" s="84">
        <v>0</v>
      </c>
      <c r="H36" s="85">
        <v>688.0947101364785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288.63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0.599064255015539</v>
      </c>
      <c r="BD41" s="5">
        <f aca="true" t="shared" si="0" ref="BD41:BD50">IF(ISERR(($BE$21*0.4912-B26*0.03607)/($BE$21*0.4912)),0,($BE$21*0.4912-B26*0.03607)/($BE$21*0.4912))</f>
        <v>0.9916671344270744</v>
      </c>
      <c r="BF41">
        <f aca="true" t="shared" si="1" ref="BF41:BF50">(I26*63025)/(746*E26)</f>
        <v>0.1699266375324738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0.5879921467327247</v>
      </c>
      <c r="BD42" s="5">
        <f t="shared" si="0"/>
        <v>0.9752593867354936</v>
      </c>
      <c r="BF42">
        <f t="shared" si="1"/>
        <v>0.4834322271250142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0.5887823900559721</v>
      </c>
      <c r="BD43" s="5">
        <f t="shared" si="0"/>
        <v>0.9560654177377952</v>
      </c>
      <c r="BF43">
        <f t="shared" si="1"/>
        <v>0.8029434534514694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0.5850457415768129</v>
      </c>
      <c r="BD44" s="5">
        <f t="shared" si="0"/>
        <v>0.9230177372457901</v>
      </c>
      <c r="BF44">
        <f t="shared" si="1"/>
        <v>1.1898311262049601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0.5830635302369116</v>
      </c>
      <c r="BD45" s="5">
        <f t="shared" si="0"/>
        <v>0.9020694807590547</v>
      </c>
      <c r="BF45">
        <f t="shared" si="1"/>
        <v>1.3014802836058874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0.5813983427665589</v>
      </c>
      <c r="BD46" s="5">
        <f t="shared" si="0"/>
        <v>0.8811212242723193</v>
      </c>
      <c r="BF46">
        <f t="shared" si="1"/>
        <v>1.2524255011198027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0.579788643179443</v>
      </c>
      <c r="BD47" s="5">
        <f t="shared" si="0"/>
        <v>0.8611533049118104</v>
      </c>
      <c r="BF47">
        <f t="shared" si="1"/>
        <v>1.0632324957195607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0.5772006495869719</v>
      </c>
      <c r="BD48" s="5">
        <f t="shared" si="0"/>
        <v>0.8417271508052689</v>
      </c>
      <c r="BF48">
        <f t="shared" si="1"/>
        <v>0.792148828416676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0.5824004751949213</v>
      </c>
      <c r="BD49" s="5">
        <f t="shared" si="0"/>
        <v>0.823513518933797</v>
      </c>
      <c r="BF49">
        <f t="shared" si="1"/>
        <v>0.5060891729058284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0.607210885216942</v>
      </c>
      <c r="BD50" s="5">
        <f t="shared" si="0"/>
        <v>0.8072347629693511</v>
      </c>
      <c r="BF50">
        <f t="shared" si="1"/>
        <v>0.2572205878640236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8" t="s">
        <v>98</v>
      </c>
      <c r="B55" s="169"/>
      <c r="C55" s="169"/>
      <c r="D55" s="169"/>
      <c r="E55" s="169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82.042</v>
      </c>
      <c r="C58" s="144">
        <f>AIRFLOW!C26</f>
        <v>848</v>
      </c>
      <c r="D58" s="145">
        <f>AIRFLOW!D26</f>
        <v>3.89</v>
      </c>
      <c r="E58" s="146">
        <f>AIRFLOW!E26</f>
        <v>18912</v>
      </c>
      <c r="F58" s="74">
        <f>25.4*AIRFLOW!F26</f>
        <v>85.65585628588593</v>
      </c>
      <c r="G58" s="75">
        <f>AIRFLOW!G26*0.472</f>
        <v>45.36758413245839</v>
      </c>
      <c r="H58" s="74">
        <f>AIRFLOW!H26</f>
        <v>876.0010722049748</v>
      </c>
      <c r="I58" s="75">
        <f>AIRFLOW!I26</f>
        <v>38.03863255033006</v>
      </c>
      <c r="J58" s="76">
        <f>AIRFLOW!J26</f>
        <v>0.05099012406210463</v>
      </c>
      <c r="K58" s="77">
        <f>AIRFLOW!K26</f>
        <v>4.342304336977961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243.58599999999998</v>
      </c>
      <c r="C59" s="144">
        <f>AIRFLOW!C27</f>
        <v>852.3</v>
      </c>
      <c r="D59" s="145">
        <f>AIRFLOW!D27</f>
        <v>3.9</v>
      </c>
      <c r="E59" s="146">
        <f>AIRFLOW!E27</f>
        <v>18776</v>
      </c>
      <c r="F59" s="74">
        <f>25.4*AIRFLOW!F27</f>
        <v>254.31568476211953</v>
      </c>
      <c r="G59" s="75">
        <f>AIRFLOW!G27*0.472</f>
        <v>43.15879598595599</v>
      </c>
      <c r="H59" s="74">
        <f>AIRFLOW!H27</f>
        <v>880.4430587739387</v>
      </c>
      <c r="I59" s="75">
        <f>AIRFLOW!I27</f>
        <v>107.43966566264899</v>
      </c>
      <c r="J59" s="76">
        <f>AIRFLOW!J27</f>
        <v>0.14402099954778685</v>
      </c>
      <c r="K59" s="77">
        <f>AIRFLOW!K27</f>
        <v>12.202909045846093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432.562</v>
      </c>
      <c r="C60" s="144">
        <f>AIRFLOW!C28</f>
        <v>854.5</v>
      </c>
      <c r="D60" s="145">
        <f>AIRFLOW!D28</f>
        <v>3.91</v>
      </c>
      <c r="E60" s="146">
        <f>AIRFLOW!E28</f>
        <v>18602</v>
      </c>
      <c r="F60" s="74">
        <f>25.4*AIRFLOW!F28</f>
        <v>451.6158614701664</v>
      </c>
      <c r="G60" s="75">
        <f>AIRFLOW!G28*0.472</f>
        <v>39.992560113776726</v>
      </c>
      <c r="H60" s="74">
        <f>AIRFLOW!H28</f>
        <v>882.7157030650366</v>
      </c>
      <c r="I60" s="75">
        <f>AIRFLOW!I28</f>
        <v>176.79524275039682</v>
      </c>
      <c r="J60" s="76">
        <f>AIRFLOW!J28</f>
        <v>0.23699094202466062</v>
      </c>
      <c r="K60" s="77">
        <f>AIRFLOW!K28</f>
        <v>20.028559833762348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757.9359999999999</v>
      </c>
      <c r="C61" s="144">
        <f>AIRFLOW!C29</f>
        <v>862.3</v>
      </c>
      <c r="D61" s="145">
        <f>AIRFLOW!D29</f>
        <v>3.95</v>
      </c>
      <c r="E61" s="146">
        <f>AIRFLOW!E29</f>
        <v>18516</v>
      </c>
      <c r="F61" s="74">
        <f>25.4*AIRFLOW!F29</f>
        <v>791.322214108618</v>
      </c>
      <c r="G61" s="75">
        <f>AIRFLOW!G29*0.472</f>
        <v>33.66533433817458</v>
      </c>
      <c r="H61" s="74">
        <f>AIRFLOW!H29</f>
        <v>890.7732600971106</v>
      </c>
      <c r="I61" s="75">
        <f>AIRFLOW!I29</f>
        <v>260.770506895312</v>
      </c>
      <c r="J61" s="76">
        <f>AIRFLOW!J29</f>
        <v>0.34955832023500266</v>
      </c>
      <c r="K61" s="77">
        <f>AIRFLOW!K29</f>
        <v>29.27462223853501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964.184</v>
      </c>
      <c r="C62" s="144">
        <f>AIRFLOW!C30</f>
        <v>857.4</v>
      </c>
      <c r="D62" s="145">
        <f>AIRFLOW!D30</f>
        <v>3.92</v>
      </c>
      <c r="E62" s="146">
        <f>AIRFLOW!E30</f>
        <v>18533</v>
      </c>
      <c r="F62" s="74">
        <f>25.4*AIRFLOW!F30</f>
        <v>1006.6552026663251</v>
      </c>
      <c r="G62" s="75">
        <f>AIRFLOW!G30*0.472</f>
        <v>28.973860706562668</v>
      </c>
      <c r="H62" s="74">
        <f>AIRFLOW!H30</f>
        <v>885.7114614487564</v>
      </c>
      <c r="I62" s="75">
        <f>AIRFLOW!I30</f>
        <v>285.50209021287844</v>
      </c>
      <c r="J62" s="76">
        <f>AIRFLOW!J30</f>
        <v>0.38271057669286657</v>
      </c>
      <c r="K62" s="77">
        <f>AIRFLOW!K30</f>
        <v>32.23420974432049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1170.4319999999998</v>
      </c>
      <c r="C63" s="144">
        <f>AIRFLOW!C31</f>
        <v>843.1</v>
      </c>
      <c r="D63" s="145">
        <f>AIRFLOW!D31</f>
        <v>3.81</v>
      </c>
      <c r="E63" s="146">
        <f>AIRFLOW!E31</f>
        <v>18870</v>
      </c>
      <c r="F63" s="74">
        <f>25.4*AIRFLOW!F31</f>
        <v>1221.988191224032</v>
      </c>
      <c r="G63" s="75">
        <f>AIRFLOW!G31*0.472</f>
        <v>23.386249798440787</v>
      </c>
      <c r="H63" s="74">
        <f>AIRFLOW!H31</f>
        <v>870.9392735566206</v>
      </c>
      <c r="I63" s="75">
        <f>AIRFLOW!I31</f>
        <v>279.7369111903766</v>
      </c>
      <c r="J63" s="76">
        <f>AIRFLOW!J31</f>
        <v>0.374982454678789</v>
      </c>
      <c r="K63" s="77">
        <f>AIRFLOW!K31</f>
        <v>32.11899149386454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1367.028</v>
      </c>
      <c r="C64" s="144">
        <f>AIRFLOW!C32</f>
        <v>808.8</v>
      </c>
      <c r="D64" s="145">
        <f>AIRFLOW!D32</f>
        <v>3.69</v>
      </c>
      <c r="E64" s="146">
        <f>AIRFLOW!E32</f>
        <v>19430</v>
      </c>
      <c r="F64" s="74">
        <f>25.4*AIRFLOW!F32</f>
        <v>1427.2440202186938</v>
      </c>
      <c r="G64" s="75">
        <f>AIRFLOW!G32*0.472</f>
        <v>17.502762563683767</v>
      </c>
      <c r="H64" s="74">
        <f>AIRFLOW!H32</f>
        <v>835.506683018141</v>
      </c>
      <c r="I64" s="75">
        <f>AIRFLOW!I32</f>
        <v>244.52711010402177</v>
      </c>
      <c r="J64" s="76">
        <f>AIRFLOW!J32</f>
        <v>0.32778432989815254</v>
      </c>
      <c r="K64" s="77">
        <f>AIRFLOW!K32</f>
        <v>29.266924499120073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1558.29</v>
      </c>
      <c r="C65" s="144">
        <f>AIRFLOW!C33</f>
        <v>764.5</v>
      </c>
      <c r="D65" s="145">
        <f>AIRFLOW!D33</f>
        <v>3.47</v>
      </c>
      <c r="E65" s="146">
        <f>AIRFLOW!E33</f>
        <v>20223</v>
      </c>
      <c r="F65" s="74">
        <f>25.4*AIRFLOW!F33</f>
        <v>1626.9308926127253</v>
      </c>
      <c r="G65" s="75">
        <f>AIRFLOW!G33*0.472</f>
        <v>11.906580474979709</v>
      </c>
      <c r="H65" s="74">
        <f>AIRFLOW!H33</f>
        <v>789.7438911564897</v>
      </c>
      <c r="I65" s="75">
        <f>AIRFLOW!I33</f>
        <v>189.61746631931055</v>
      </c>
      <c r="J65" s="76">
        <f>AIRFLOW!J33</f>
        <v>0.2541789092752152</v>
      </c>
      <c r="K65" s="77">
        <f>AIRFLOW!K33</f>
        <v>24.00999468848533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1737.6139999999998</v>
      </c>
      <c r="C66" s="144">
        <f>AIRFLOW!C34</f>
        <v>716.9</v>
      </c>
      <c r="D66" s="145">
        <f>AIRFLOW!D34</f>
        <v>3.22</v>
      </c>
      <c r="E66" s="146">
        <f>AIRFLOW!E34</f>
        <v>21152</v>
      </c>
      <c r="F66" s="74">
        <f>25.4*AIRFLOW!F34</f>
        <v>1814.1539097577263</v>
      </c>
      <c r="G66" s="75">
        <f>AIRFLOW!G34*0.472</f>
        <v>7.135232782652688</v>
      </c>
      <c r="H66" s="74">
        <f>AIRFLOW!H34</f>
        <v>740.5721328581915</v>
      </c>
      <c r="I66" s="75">
        <f>AIRFLOW!I34</f>
        <v>126.70812290736767</v>
      </c>
      <c r="J66" s="76">
        <f>AIRFLOW!J34</f>
        <v>0.16985003070692717</v>
      </c>
      <c r="K66" s="77">
        <f>AIRFLOW!K34</f>
        <v>17.10949106582578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1897.888</v>
      </c>
      <c r="C67" s="144">
        <f>AIRFLOW!C35</f>
        <v>691.9</v>
      </c>
      <c r="D67" s="145">
        <f>AIRFLOW!D35</f>
        <v>3.11</v>
      </c>
      <c r="E67" s="146">
        <f>AIRFLOW!E35</f>
        <v>22011</v>
      </c>
      <c r="F67" s="74">
        <f>25.4*AIRFLOW!F35</f>
        <v>1981.487796186191</v>
      </c>
      <c r="G67" s="75">
        <f>AIRFLOW!G35*0.472</f>
        <v>3.4550782659896195</v>
      </c>
      <c r="H67" s="74">
        <f>AIRFLOW!H35</f>
        <v>714.7466295502618</v>
      </c>
      <c r="I67" s="75">
        <f>AIRFLOW!I35</f>
        <v>67.01491535372261</v>
      </c>
      <c r="J67" s="76">
        <f>AIRFLOW!J35</f>
        <v>0.08983232621142441</v>
      </c>
      <c r="K67" s="77">
        <f>AIRFLOW!K35</f>
        <v>9.37603796689328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2082.292</v>
      </c>
      <c r="C68" s="144">
        <f>AIRFLOW!C36</f>
        <v>666.1</v>
      </c>
      <c r="D68" s="145">
        <f>AIRFLOW!D36</f>
        <v>2.98</v>
      </c>
      <c r="E68" s="146">
        <f>AIRFLOW!E36</f>
        <v>22776</v>
      </c>
      <c r="F68" s="74">
        <f>25.4*AIRFLOW!F36</f>
        <v>2174.014581522269</v>
      </c>
      <c r="G68" s="75">
        <f>AIRFLOW!G36*0.472</f>
        <v>0</v>
      </c>
      <c r="H68" s="74">
        <f>AIRFLOW!H36</f>
        <v>688.0947101364785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288.63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1"/>
      <c r="B71" s="161"/>
      <c r="C71" s="161"/>
      <c r="D71" s="161"/>
      <c r="E71" s="162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0.8044925868557988</v>
      </c>
      <c r="C74" s="144">
        <f>AIRFLOW!C26</f>
        <v>848</v>
      </c>
      <c r="D74" s="145">
        <f>AIRFLOW!D26</f>
        <v>3.89</v>
      </c>
      <c r="E74" s="149">
        <f>AIRFLOW!E26</f>
        <v>18912</v>
      </c>
      <c r="F74" s="80">
        <f>AIRFLOW!F26*(0.07355/0.2952998)</f>
        <v>0.8399295653784759</v>
      </c>
      <c r="G74" s="80">
        <f>AIRFLOW!G26*0.472*(0.001*3600)</f>
        <v>163.32330287685022</v>
      </c>
      <c r="H74" s="79">
        <f>AIRFLOW!H26</f>
        <v>876.0010722049748</v>
      </c>
      <c r="I74" s="81">
        <f>AIRFLOW!I26</f>
        <v>38.03863255033006</v>
      </c>
      <c r="J74" s="82">
        <f>AIRFLOW!J26</f>
        <v>0.05099012406210463</v>
      </c>
      <c r="K74" s="80">
        <f>AIRFLOW!K26</f>
        <v>4.342304336977961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2.3885708693334706</v>
      </c>
      <c r="C75" s="144">
        <f>AIRFLOW!C27</f>
        <v>852.3</v>
      </c>
      <c r="D75" s="145">
        <f>AIRFLOW!D27</f>
        <v>3.9</v>
      </c>
      <c r="E75" s="149">
        <f>AIRFLOW!E27</f>
        <v>18776</v>
      </c>
      <c r="F75" s="80">
        <f>AIRFLOW!F27*(0.07355/0.2952998)</f>
        <v>2.4937846848234</v>
      </c>
      <c r="G75" s="80">
        <f>AIRFLOW!G27*0.472*(0.001*3600)</f>
        <v>155.37166554944156</v>
      </c>
      <c r="H75" s="79">
        <f>AIRFLOW!H27</f>
        <v>880.4430587739387</v>
      </c>
      <c r="I75" s="81">
        <f>AIRFLOW!I27</f>
        <v>107.43966566264899</v>
      </c>
      <c r="J75" s="82">
        <f>AIRFLOW!J27</f>
        <v>0.14402099954778685</v>
      </c>
      <c r="K75" s="80">
        <f>AIRFLOW!K27</f>
        <v>12.202909045846093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4.241643577137539</v>
      </c>
      <c r="C76" s="144">
        <f>AIRFLOW!C28</f>
        <v>854.5</v>
      </c>
      <c r="D76" s="145">
        <f>AIRFLOW!D28</f>
        <v>3.91</v>
      </c>
      <c r="E76" s="149">
        <f>AIRFLOW!E28</f>
        <v>18602</v>
      </c>
      <c r="F76" s="80">
        <f>AIRFLOW!F28*(0.07355/0.2952998)</f>
        <v>4.428483126438218</v>
      </c>
      <c r="G76" s="80">
        <f>AIRFLOW!G28*0.472*(0.001*3600)</f>
        <v>143.9732164095962</v>
      </c>
      <c r="H76" s="79">
        <f>AIRFLOW!H28</f>
        <v>882.7157030650366</v>
      </c>
      <c r="I76" s="81">
        <f>AIRFLOW!I28</f>
        <v>176.79524275039682</v>
      </c>
      <c r="J76" s="82">
        <f>AIRFLOW!J28</f>
        <v>0.23699094202466062</v>
      </c>
      <c r="K76" s="80">
        <f>AIRFLOW!K28</f>
        <v>20.028559833762348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7.432216344203416</v>
      </c>
      <c r="C77" s="144">
        <f>AIRFLOW!C29</f>
        <v>862.3</v>
      </c>
      <c r="D77" s="145">
        <f>AIRFLOW!D29</f>
        <v>3.95</v>
      </c>
      <c r="E77" s="149">
        <f>AIRFLOW!E29</f>
        <v>18516</v>
      </c>
      <c r="F77" s="80">
        <f>AIRFLOW!F29*(0.07355/0.2952998)</f>
        <v>7.759596975508892</v>
      </c>
      <c r="G77" s="80">
        <f>AIRFLOW!G29*0.472*(0.001*3600)</f>
        <v>121.19520361742849</v>
      </c>
      <c r="H77" s="79">
        <f>AIRFLOW!H29</f>
        <v>890.7732600971106</v>
      </c>
      <c r="I77" s="81">
        <f>AIRFLOW!I29</f>
        <v>260.770506895312</v>
      </c>
      <c r="J77" s="82">
        <f>AIRFLOW!J29</f>
        <v>0.34955832023500266</v>
      </c>
      <c r="K77" s="80">
        <f>AIRFLOW!K29</f>
        <v>29.27462223853501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9.45465591239818</v>
      </c>
      <c r="C78" s="144">
        <f>AIRFLOW!C30</f>
        <v>857.4</v>
      </c>
      <c r="D78" s="145">
        <f>AIRFLOW!D30</f>
        <v>3.92</v>
      </c>
      <c r="E78" s="149">
        <f>AIRFLOW!E30</f>
        <v>18533</v>
      </c>
      <c r="F78" s="80">
        <f>AIRFLOW!F30*(0.07355/0.2952998)</f>
        <v>9.871122694045493</v>
      </c>
      <c r="G78" s="80">
        <f>AIRFLOW!G30*0.472*(0.001*3600)</f>
        <v>104.3058985436256</v>
      </c>
      <c r="H78" s="79">
        <f>AIRFLOW!H30</f>
        <v>885.7114614487564</v>
      </c>
      <c r="I78" s="81">
        <f>AIRFLOW!I30</f>
        <v>285.50209021287844</v>
      </c>
      <c r="J78" s="82">
        <f>AIRFLOW!J30</f>
        <v>0.38271057669286657</v>
      </c>
      <c r="K78" s="80">
        <f>AIRFLOW!K30</f>
        <v>32.23420974432049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11.477095480592943</v>
      </c>
      <c r="C79" s="144">
        <f>AIRFLOW!C31</f>
        <v>843.1</v>
      </c>
      <c r="D79" s="145">
        <f>AIRFLOW!D31</f>
        <v>3.81</v>
      </c>
      <c r="E79" s="149">
        <f>AIRFLOW!E31</f>
        <v>18870</v>
      </c>
      <c r="F79" s="80">
        <f>AIRFLOW!F31*(0.07355/0.2952998)</f>
        <v>11.982648412582094</v>
      </c>
      <c r="G79" s="80">
        <f>AIRFLOW!G31*0.472*(0.001*3600)</f>
        <v>84.19049927438684</v>
      </c>
      <c r="H79" s="79">
        <f>AIRFLOW!H31</f>
        <v>870.9392735566206</v>
      </c>
      <c r="I79" s="81">
        <f>AIRFLOW!I31</f>
        <v>279.7369111903766</v>
      </c>
      <c r="J79" s="82">
        <f>AIRFLOW!J31</f>
        <v>0.374982454678789</v>
      </c>
      <c r="K79" s="80">
        <f>AIRFLOW!K31</f>
        <v>32.11899149386454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13.40488886209879</v>
      </c>
      <c r="C80" s="144">
        <f>AIRFLOW!C32</f>
        <v>808.8</v>
      </c>
      <c r="D80" s="145">
        <f>AIRFLOW!D32</f>
        <v>3.69</v>
      </c>
      <c r="E80" s="149">
        <f>AIRFLOW!E32</f>
        <v>19430</v>
      </c>
      <c r="F80" s="80">
        <f>AIRFLOW!F32*(0.07355/0.2952998)</f>
        <v>13.995358888132994</v>
      </c>
      <c r="G80" s="80">
        <f>AIRFLOW!G32*0.472*(0.001*3600)</f>
        <v>63.00994522926156</v>
      </c>
      <c r="H80" s="79">
        <f>AIRFLOW!H32</f>
        <v>835.506683018141</v>
      </c>
      <c r="I80" s="81">
        <f>AIRFLOW!I32</f>
        <v>244.52711010402177</v>
      </c>
      <c r="J80" s="82">
        <f>AIRFLOW!J32</f>
        <v>0.32778432989815254</v>
      </c>
      <c r="K80" s="80">
        <f>AIRFLOW!K32</f>
        <v>29.266924499120073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15.280377772013392</v>
      </c>
      <c r="C81" s="144">
        <f>AIRFLOW!C33</f>
        <v>764.5</v>
      </c>
      <c r="D81" s="145">
        <f>AIRFLOW!D33</f>
        <v>3.47</v>
      </c>
      <c r="E81" s="149">
        <f>AIRFLOW!E33</f>
        <v>20223</v>
      </c>
      <c r="F81" s="80">
        <f>AIRFLOW!F33*(0.07355/0.2952998)</f>
        <v>15.953460939928636</v>
      </c>
      <c r="G81" s="80">
        <f>AIRFLOW!G33*0.472*(0.001*3600)</f>
        <v>42.86368970992695</v>
      </c>
      <c r="H81" s="79">
        <f>AIRFLOW!H33</f>
        <v>789.7438911564897</v>
      </c>
      <c r="I81" s="81">
        <f>AIRFLOW!I33</f>
        <v>189.61746631931055</v>
      </c>
      <c r="J81" s="82">
        <f>AIRFLOW!J33</f>
        <v>0.2541789092752152</v>
      </c>
      <c r="K81" s="80">
        <f>AIRFLOW!K33</f>
        <v>24.00999468848533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17.038804293128543</v>
      </c>
      <c r="C82" s="144">
        <f>AIRFLOW!C34</f>
        <v>716.9</v>
      </c>
      <c r="D82" s="145">
        <f>AIRFLOW!D34</f>
        <v>3.22</v>
      </c>
      <c r="E82" s="149">
        <f>AIRFLOW!E34</f>
        <v>21152</v>
      </c>
      <c r="F82" s="80">
        <f>AIRFLOW!F34*(0.07355/0.2952998)</f>
        <v>17.789344138557748</v>
      </c>
      <c r="G82" s="80">
        <f>AIRFLOW!G34*0.472*(0.001*3600)</f>
        <v>25.686838017549675</v>
      </c>
      <c r="H82" s="79">
        <f>AIRFLOW!H34</f>
        <v>740.5721328581915</v>
      </c>
      <c r="I82" s="81">
        <f>AIRFLOW!I34</f>
        <v>126.70812290736767</v>
      </c>
      <c r="J82" s="82">
        <f>AIRFLOW!J34</f>
        <v>0.16985003070692717</v>
      </c>
      <c r="K82" s="80">
        <f>AIRFLOW!K34</f>
        <v>17.10949106582578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18.610429129989253</v>
      </c>
      <c r="C83" s="144">
        <f>AIRFLOW!C35</f>
        <v>691.9</v>
      </c>
      <c r="D83" s="145">
        <f>AIRFLOW!D35</f>
        <v>3.11</v>
      </c>
      <c r="E83" s="149">
        <f>AIRFLOW!E35</f>
        <v>22011</v>
      </c>
      <c r="F83" s="80">
        <f>AIRFLOW!F35*(0.07355/0.2952998)</f>
        <v>19.43019725234666</v>
      </c>
      <c r="G83" s="80">
        <f>AIRFLOW!G35*0.472*(0.001*3600)</f>
        <v>12.438281757562631</v>
      </c>
      <c r="H83" s="79">
        <f>AIRFLOW!H35</f>
        <v>714.7466295502618</v>
      </c>
      <c r="I83" s="81">
        <f>AIRFLOW!I35</f>
        <v>67.01491535372261</v>
      </c>
      <c r="J83" s="82">
        <f>AIRFLOW!J35</f>
        <v>0.08983232621142441</v>
      </c>
      <c r="K83" s="80">
        <f>AIRFLOW!K35</f>
        <v>9.37603796689328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20.41866943357226</v>
      </c>
      <c r="C84" s="144">
        <f>AIRFLOW!C36</f>
        <v>666.1</v>
      </c>
      <c r="D84" s="145">
        <f>AIRFLOW!D36</f>
        <v>2.98</v>
      </c>
      <c r="E84" s="149">
        <f>AIRFLOW!E36</f>
        <v>22776</v>
      </c>
      <c r="F84" s="80">
        <f>AIRFLOW!F36*(0.07355/0.2952998)</f>
        <v>21.31808847359983</v>
      </c>
      <c r="G84" s="80">
        <f>AIRFLOW!G36*0.472*(0.001*3600)</f>
        <v>0</v>
      </c>
      <c r="H84" s="79">
        <f>AIRFLOW!H36</f>
        <v>688.0947101364785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288.63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70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77.03 in H2O, 1957 mm H2O or 19.19 kPa, Maximum open watts = 990 watts.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2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3"/>
      <c r="B88" s="174"/>
      <c r="C88" s="174"/>
      <c r="D88" s="174"/>
      <c r="E88" s="174"/>
      <c r="F88" s="174"/>
      <c r="G88" s="174"/>
      <c r="H88" s="174"/>
      <c r="I88" s="174"/>
      <c r="J88" s="174"/>
      <c r="K88" s="175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8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9" t="s">
        <v>105</v>
      </c>
      <c r="B96" s="179"/>
      <c r="C96" s="179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77.03201273110403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1956.613123370042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19.18627962623985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989.8812115916214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0">
        <f>IF(ISERR(+$BE$105),"",+$BE$105)</f>
        <v>315.67896416958484</v>
      </c>
      <c r="BC125" s="160"/>
      <c r="BD125" s="160"/>
      <c r="BF125" s="166">
        <f>IF(ISERR(+$BE$111),"",+$BE$111)</f>
        <v>0.9984850090034166</v>
      </c>
      <c r="BG125" s="166"/>
      <c r="BH125" s="166"/>
      <c r="BJ125" s="167">
        <f>IF(ISERR(+$BE$112),"",+$BE$112)</f>
        <v>3.95309016936082</v>
      </c>
      <c r="BK125" s="167"/>
      <c r="BL125" s="167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2020-06-03T16:36:32Z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1608423254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