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<sst xmlns="http://schemas.openxmlformats.org/spreadsheetml/2006/main" count="78" uniqueCount="30">
  <si>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</si>
  <si>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</si>
  <si>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</si>
  <si>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</si>
  <si>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</si>
  <si>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</si>
  <si>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</si>
  <si>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</si>
  <si>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</si>
  <si>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</si>
  <si>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</si>
  <si>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</si>
  <si>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</si>
  <si>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</si>
  <si>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</si>
  <si>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</si>
  <si>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</si>
  <si>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</si>
  <si>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</si>
  <si>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</si>
  <si>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</si>
  <si>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</si>
  <si>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</si>
  <si>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</si>
  <si>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</si>
  <si>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220 volts, corrected to standard atmospheric conditions:  Minimum sealed vacuum = 162.51 inH20, 4128 mmH20 or 40.48 Pa, Maximum open watts = 1606 watts.</t>
  </si>
  <si>
    <t>LIGHTHOUSE</t>
  </si>
  <si>
    <t>VACUUM</t>
  </si>
  <si>
    <t>MOTORS</t>
  </si>
  <si>
    <t>LH-HVLP-4S-220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</si>
</sst>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0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 quotePrefix="1">
      <alignment horizontal="centerContinuous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Font="1" applyBorder="1" applyAlignment="1" applyProtection="1">
      <alignment horizontal="center"/>
      <protection/>
    </xf>
    <xf numFmtId="2" fontId="0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/>
      <protection/>
    </xf>
    <xf numFmtId="1" fontId="25" fillId="0" borderId="9" xfId="0" applyNumberFormat="1" applyFont="1" applyBorder="1" applyAlignment="1" applyProtection="1">
      <alignment horizontal="center"/>
      <protection/>
    </xf>
    <xf numFmtId="2" fontId="25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 horizontal="center"/>
      <protection/>
    </xf>
    <xf numFmtId="173" fontId="25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1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4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24" fillId="0" borderId="9" xfId="0" applyNumberFormat="1" applyFont="1" applyBorder="1" applyAlignment="1" applyProtection="1">
      <alignment horizontal="center" vertical="center"/>
      <protection/>
    </xf>
    <xf numFmtId="168" fontId="24" fillId="0" borderId="9" xfId="0" applyNumberFormat="1" applyFont="1" applyBorder="1" applyAlignment="1" applyProtection="1">
      <alignment horizontal="center" vertical="center"/>
      <protection/>
    </xf>
    <xf numFmtId="171" fontId="24" fillId="0" borderId="9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 quotePrefix="1">
      <alignment horizontal="center" vertical="center"/>
      <protection/>
    </xf>
    <xf numFmtId="0" fontId="14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 quotePrefix="1">
      <alignment horizontal="left"/>
      <protection/>
    </xf>
    <xf numFmtId="0" fontId="14" fillId="0" borderId="19" xfId="0" applyFont="1" applyBorder="1" applyAlignment="1" applyProtection="1">
      <alignment/>
      <protection/>
    </xf>
    <xf numFmtId="164" fontId="23" fillId="0" borderId="19" xfId="0" applyNumberFormat="1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24" fillId="0" borderId="9" xfId="0" applyNumberFormat="1" applyFont="1" applyBorder="1" applyAlignment="1" applyProtection="1">
      <alignment horizontal="center"/>
      <protection/>
    </xf>
    <xf numFmtId="168" fontId="24" fillId="0" borderId="9" xfId="0" applyNumberFormat="1" applyFont="1" applyBorder="1" applyAlignment="1" applyProtection="1">
      <alignment horizontal="center"/>
      <protection/>
    </xf>
    <xf numFmtId="171" fontId="24" fillId="0" borderId="9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 quotePrefix="1">
      <alignment horizontal="center"/>
      <protection/>
    </xf>
    <xf numFmtId="0" fontId="13" fillId="0" borderId="19" xfId="0" applyFont="1" applyBorder="1" applyAlignment="1" applyProtection="1">
      <alignment horizontal="right"/>
      <protection/>
    </xf>
    <xf numFmtId="173" fontId="24" fillId="0" borderId="9" xfId="0" applyNumberFormat="1" applyFont="1" applyBorder="1" applyAlignment="1" applyProtection="1">
      <alignment horizontal="center"/>
      <protection/>
    </xf>
    <xf numFmtId="3" fontId="24" fillId="0" borderId="9" xfId="0" applyNumberFormat="1" applyFont="1" applyBorder="1" applyAlignment="1" applyProtection="1" quotePrefix="1">
      <alignment horizontal="center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58.061207585381474</c:v>
                </c:pt>
                <c:pt idx="1">
                  <c:v>57.45583667164086</c:v>
                </c:pt>
                <c:pt idx="2">
                  <c:v>57.04167580851143</c:v>
                </c:pt>
                <c:pt idx="3">
                  <c:v>54.14080649430678</c:v>
                </c:pt>
                <c:pt idx="4">
                  <c:v>50.97810496566424</c:v>
                </c:pt>
                <c:pt idx="5">
                  <c:v>46.568697371813464</c:v>
                </c:pt>
                <c:pt idx="6">
                  <c:v>39.80221120551536</c:v>
                </c:pt>
                <c:pt idx="7">
                  <c:v>30.90360545937409</c:v>
                </c:pt>
                <c:pt idx="8">
                  <c:v>19.862351810409063</c:v>
                </c:pt>
                <c:pt idx="9">
                  <c:v>9.897494844132623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1.2033814535646348</c:v>
                </c:pt>
                <c:pt idx="1">
                  <c:v>3.8289296231465677</c:v>
                </c:pt>
                <c:pt idx="2">
                  <c:v>7.73079808545652</c:v>
                </c:pt>
                <c:pt idx="3">
                  <c:v>17.37342514099106</c:v>
                </c:pt>
                <c:pt idx="4">
                  <c:v>27.016125124946416</c:v>
                </c:pt>
                <c:pt idx="5">
                  <c:v>42.32661360792549</c:v>
                </c:pt>
                <c:pt idx="6">
                  <c:v>65.03975353771956</c:v>
                </c:pt>
                <c:pt idx="7">
                  <c:v>96.9683718167559</c:v>
                </c:pt>
                <c:pt idx="8">
                  <c:v>128.1154405193641</c:v>
                </c:pt>
                <c:pt idx="9">
                  <c:v>153.3861801672298</c:v>
                </c:pt>
                <c:pt idx="10">
                  <c:v>180.56972810968168</c:v>
                </c:pt>
              </c:numCache>
            </c:numRef>
          </c:yVal>
          <c:smooth val="0"/>
        </c:ser>
        <c:axId val="42949874"/>
        <c:axId val="51004547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58.061207585381474</c:v>
                </c:pt>
                <c:pt idx="1">
                  <c:v>57.45583667164086</c:v>
                </c:pt>
                <c:pt idx="2">
                  <c:v>57.04167580851143</c:v>
                </c:pt>
                <c:pt idx="3">
                  <c:v>54.14080649430678</c:v>
                </c:pt>
                <c:pt idx="4">
                  <c:v>50.97810496566424</c:v>
                </c:pt>
                <c:pt idx="5">
                  <c:v>46.568697371813464</c:v>
                </c:pt>
                <c:pt idx="6">
                  <c:v>39.80221120551536</c:v>
                </c:pt>
                <c:pt idx="7">
                  <c:v>30.90360545937409</c:v>
                </c:pt>
                <c:pt idx="8">
                  <c:v>19.862351810409063</c:v>
                </c:pt>
                <c:pt idx="9">
                  <c:v>9.897494844132623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8.199498206692732</c:v>
                </c:pt>
                <c:pt idx="1">
                  <c:v>25.817217543091207</c:v>
                </c:pt>
                <c:pt idx="2">
                  <c:v>51.750850131890466</c:v>
                </c:pt>
                <c:pt idx="3">
                  <c:v>110.38461305750734</c:v>
                </c:pt>
                <c:pt idx="4">
                  <c:v>161.62407869822684</c:v>
                </c:pt>
                <c:pt idx="5">
                  <c:v>231.31611967317517</c:v>
                </c:pt>
                <c:pt idx="6">
                  <c:v>303.79835149216035</c:v>
                </c:pt>
                <c:pt idx="7">
                  <c:v>351.67162937639955</c:v>
                </c:pt>
                <c:pt idx="8">
                  <c:v>298.628168758901</c:v>
                </c:pt>
                <c:pt idx="9">
                  <c:v>178.16025420223187</c:v>
                </c:pt>
                <c:pt idx="10">
                  <c:v>0</c:v>
                </c:pt>
              </c:numCache>
            </c:numRef>
          </c:yVal>
          <c:smooth val="0"/>
        </c:ser>
        <c:axId val="56387740"/>
        <c:axId val="37727613"/>
      </c:scatterChart>
      <c:valAx>
        <c:axId val="42949874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1004547"/>
        <c:crosses val="autoZero"/>
        <c:crossBetween val="midCat"/>
        <c:dispUnits/>
        <c:majorUnit val="10"/>
      </c:valAx>
      <c:valAx>
        <c:axId val="51004547"/>
        <c:scaling>
          <c:orientation val="minMax"/>
          <c:max val="1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42949874"/>
        <c:crosses val="autoZero"/>
        <c:crossBetween val="midCat"/>
        <c:dispUnits/>
      </c:valAx>
      <c:valAx>
        <c:axId val="56387740"/>
        <c:scaling>
          <c:orientation val="minMax"/>
        </c:scaling>
        <c:axPos val="b"/>
        <c:delete val="1"/>
        <c:majorTickMark val="in"/>
        <c:minorTickMark val="none"/>
        <c:tickLblPos val="nextTo"/>
        <c:crossAx val="37727613"/>
        <c:crosses val="max"/>
        <c:crossBetween val="midCat"/>
        <c:dispUnits/>
      </c:valAx>
      <c:valAx>
        <c:axId val="37727613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6387740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004198"/>
        <c:axId val="36037783"/>
      </c:scatterChart>
      <c:valAx>
        <c:axId val="4004198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6037783"/>
        <c:crosses val="autoZero"/>
        <c:crossBetween val="midCat"/>
        <c:dispUnits/>
      </c:valAx>
      <c:valAx>
        <c:axId val="36037783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0041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725"/>
          <c:w val="0.909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27.404889980300055</c:v>
                </c:pt>
                <c:pt idx="1">
                  <c:v>27.119154909014483</c:v>
                </c:pt>
                <c:pt idx="2">
                  <c:v>26.92367098161739</c:v>
                </c:pt>
                <c:pt idx="3">
                  <c:v>25.5544606653128</c:v>
                </c:pt>
                <c:pt idx="4">
                  <c:v>24.06166554379352</c:v>
                </c:pt>
                <c:pt idx="5">
                  <c:v>21.980425159495955</c:v>
                </c:pt>
                <c:pt idx="6">
                  <c:v>18.78664368900325</c:v>
                </c:pt>
                <c:pt idx="7">
                  <c:v>14.586501776824571</c:v>
                </c:pt>
                <c:pt idx="8">
                  <c:v>9.375030054513077</c:v>
                </c:pt>
                <c:pt idx="9">
                  <c:v>4.671617566430598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30.56588892054172</c:v>
                </c:pt>
                <c:pt idx="1">
                  <c:v>97.25481242792281</c:v>
                </c:pt>
                <c:pt idx="2">
                  <c:v>196.3622713705956</c:v>
                </c:pt>
                <c:pt idx="3">
                  <c:v>441.2849985811729</c:v>
                </c:pt>
                <c:pt idx="4">
                  <c:v>686.209578173639</c:v>
                </c:pt>
                <c:pt idx="5">
                  <c:v>1075.0959856413074</c:v>
                </c:pt>
                <c:pt idx="6">
                  <c:v>1652.0097398580767</c:v>
                </c:pt>
                <c:pt idx="7">
                  <c:v>2462.9966441456</c:v>
                </c:pt>
                <c:pt idx="8">
                  <c:v>3254.1321891918483</c:v>
                </c:pt>
                <c:pt idx="9">
                  <c:v>3896.008976247637</c:v>
                </c:pt>
                <c:pt idx="10">
                  <c:v>4586.471093985914</c:v>
                </c:pt>
              </c:numCache>
            </c:numRef>
          </c:yVal>
          <c:smooth val="0"/>
        </c:ser>
        <c:axId val="55904592"/>
        <c:axId val="3337928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27.404889980300055</c:v>
                </c:pt>
                <c:pt idx="1">
                  <c:v>27.119154909014483</c:v>
                </c:pt>
                <c:pt idx="2">
                  <c:v>26.92367098161739</c:v>
                </c:pt>
                <c:pt idx="3">
                  <c:v>25.5544606653128</c:v>
                </c:pt>
                <c:pt idx="4">
                  <c:v>24.06166554379352</c:v>
                </c:pt>
                <c:pt idx="5">
                  <c:v>21.980425159495955</c:v>
                </c:pt>
                <c:pt idx="6">
                  <c:v>18.78664368900325</c:v>
                </c:pt>
                <c:pt idx="7">
                  <c:v>14.586501776824571</c:v>
                </c:pt>
                <c:pt idx="8">
                  <c:v>9.375030054513077</c:v>
                </c:pt>
                <c:pt idx="9">
                  <c:v>4.671617566430598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8.199498206692732</c:v>
                </c:pt>
                <c:pt idx="1">
                  <c:v>25.817217543091207</c:v>
                </c:pt>
                <c:pt idx="2">
                  <c:v>51.750850131890466</c:v>
                </c:pt>
                <c:pt idx="3">
                  <c:v>110.38461305750734</c:v>
                </c:pt>
                <c:pt idx="4">
                  <c:v>161.62407869822684</c:v>
                </c:pt>
                <c:pt idx="5">
                  <c:v>231.31611967317517</c:v>
                </c:pt>
                <c:pt idx="6">
                  <c:v>303.79835149216035</c:v>
                </c:pt>
                <c:pt idx="7">
                  <c:v>351.67162937639955</c:v>
                </c:pt>
                <c:pt idx="8">
                  <c:v>298.628168758901</c:v>
                </c:pt>
                <c:pt idx="9">
                  <c:v>178.16025420223187</c:v>
                </c:pt>
                <c:pt idx="10">
                  <c:v>0</c:v>
                </c:pt>
              </c:numCache>
            </c:numRef>
          </c:yVal>
          <c:smooth val="0"/>
        </c:ser>
        <c:axId val="31978074"/>
        <c:axId val="19367211"/>
      </c:scatterChart>
      <c:valAx>
        <c:axId val="55904592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33379281"/>
        <c:crosses val="autoZero"/>
        <c:crossBetween val="midCat"/>
        <c:dispUnits/>
        <c:majorUnit val="5"/>
      </c:valAx>
      <c:valAx>
        <c:axId val="33379281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5904592"/>
        <c:crosses val="autoZero"/>
        <c:crossBetween val="midCat"/>
        <c:dispUnits/>
      </c:valAx>
      <c:valAx>
        <c:axId val="31978074"/>
        <c:scaling>
          <c:orientation val="minMax"/>
        </c:scaling>
        <c:axPos val="b"/>
        <c:delete val="1"/>
        <c:majorTickMark val="in"/>
        <c:minorTickMark val="none"/>
        <c:tickLblPos val="nextTo"/>
        <c:crossAx val="19367211"/>
        <c:crosses val="max"/>
        <c:crossBetween val="midCat"/>
        <c:dispUnits/>
      </c:valAx>
      <c:valAx>
        <c:axId val="19367211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1978074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1066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90550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workbookViewId="0" topLeftCell="A1">
      <selection activeCell="L36" sqref="L36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7"/>
      <c r="B2" s="117"/>
      <c r="C2" s="117"/>
      <c r="D2" s="54"/>
      <c r="E2" s="54"/>
      <c r="F2" s="54"/>
      <c r="G2" s="55"/>
      <c r="H2" s="118"/>
      <c r="I2" s="118"/>
      <c r="J2" s="118"/>
      <c r="K2" s="118"/>
      <c r="L2" s="118"/>
      <c r="M2" s="118"/>
      <c r="N2" s="3"/>
    </row>
    <row r="3" spans="1:14" ht="24.75">
      <c r="A3" s="117" t="s">
        <v>20</v>
      </c>
      <c r="B3" s="117"/>
      <c r="C3" s="117"/>
      <c r="D3" s="56"/>
      <c r="E3" s="56"/>
      <c r="F3" s="56"/>
      <c r="G3" s="57"/>
      <c r="H3" s="119"/>
      <c r="I3" s="119"/>
      <c r="J3" s="119"/>
      <c r="K3" s="119"/>
      <c r="L3" s="119"/>
      <c r="M3" s="119"/>
      <c r="N3" s="3"/>
    </row>
    <row r="4" spans="1:14" ht="24.75">
      <c r="A4" s="122" t="s">
        <v>21</v>
      </c>
      <c r="B4" s="122"/>
      <c r="C4" s="122"/>
      <c r="D4" s="58"/>
      <c r="E4" s="59"/>
      <c r="F4" s="59"/>
      <c r="G4" s="59"/>
      <c r="H4" s="2"/>
      <c r="I4" s="2"/>
      <c r="J4" s="125" t="s">
        <v>26</v>
      </c>
      <c r="K4" s="125"/>
      <c r="L4" s="126"/>
      <c r="M4" s="60"/>
      <c r="N4" s="4"/>
    </row>
    <row r="5" spans="1:14" ht="24.75">
      <c r="A5" s="2"/>
      <c r="B5" s="55"/>
      <c r="C5" s="55"/>
      <c r="D5" s="55"/>
      <c r="E5" s="55"/>
      <c r="F5" s="55"/>
      <c r="G5" s="61"/>
      <c r="H5" s="62"/>
      <c r="I5" s="62"/>
      <c r="J5" s="127" t="s">
        <v>27</v>
      </c>
      <c r="K5" s="127"/>
      <c r="L5" s="127"/>
      <c r="M5" s="60"/>
      <c r="N5" s="4"/>
    </row>
    <row r="6" spans="1:14" ht="24.75">
      <c r="A6" s="56"/>
      <c r="B6" s="63"/>
      <c r="C6" s="64"/>
      <c r="D6" s="64"/>
      <c r="E6" s="58"/>
      <c r="F6" s="58"/>
      <c r="G6" s="65"/>
      <c r="H6" s="65"/>
      <c r="I6" s="65"/>
      <c r="J6" s="127" t="s">
        <v>28</v>
      </c>
      <c r="K6" s="128"/>
      <c r="L6" s="128"/>
      <c r="M6" s="60"/>
      <c r="N6" s="4"/>
    </row>
    <row r="7" spans="1:14" ht="24.75">
      <c r="A7" s="66" t="s">
        <v>22</v>
      </c>
      <c r="B7" s="67">
        <v>220</v>
      </c>
      <c r="C7" s="64"/>
      <c r="D7" s="64"/>
      <c r="E7" s="58"/>
      <c r="F7" s="58"/>
      <c r="G7" s="65"/>
      <c r="H7" s="65"/>
      <c r="I7" s="65"/>
      <c r="J7" s="128"/>
      <c r="K7" s="128"/>
      <c r="L7" s="128"/>
      <c r="M7" s="60"/>
      <c r="N7" s="4"/>
    </row>
    <row r="8" spans="1:14" ht="24.75">
      <c r="A8" s="56"/>
      <c r="B8" s="63"/>
      <c r="C8" s="64"/>
      <c r="D8" s="64"/>
      <c r="E8" s="58"/>
      <c r="F8" s="58"/>
      <c r="G8" s="65"/>
      <c r="H8" s="65"/>
      <c r="I8" s="65"/>
      <c r="J8" s="127" t="s">
        <v>29</v>
      </c>
      <c r="K8" s="128"/>
      <c r="L8" s="128"/>
      <c r="M8" s="60"/>
      <c r="N8" s="4"/>
    </row>
    <row r="9" spans="1:14" ht="15.75">
      <c r="A9" s="63"/>
      <c r="B9" s="63"/>
      <c r="C9" s="64"/>
      <c r="D9" s="64"/>
      <c r="E9" s="58"/>
      <c r="F9" s="58"/>
      <c r="G9" s="65"/>
      <c r="H9" s="65"/>
      <c r="I9" s="65"/>
      <c r="J9" s="65"/>
      <c r="K9" s="65"/>
      <c r="L9" s="65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1.15506</v>
      </c>
      <c r="C26" s="85">
        <v>1377.85</v>
      </c>
      <c r="D26" s="86">
        <v>6.522043333333333</v>
      </c>
      <c r="E26" s="87">
        <v>21279</v>
      </c>
      <c r="F26" s="45">
        <v>1.2033814535646348</v>
      </c>
      <c r="G26" s="45">
        <v>58.061207585381474</v>
      </c>
      <c r="H26" s="46">
        <v>1421.0597303862432</v>
      </c>
      <c r="I26" s="47">
        <v>8.199498206692732</v>
      </c>
      <c r="J26" s="48">
        <v>0.010991284459373635</v>
      </c>
      <c r="K26" s="47">
        <v>0.5770076709791031</v>
      </c>
      <c r="L26" s="20"/>
      <c r="M26" s="20"/>
    </row>
    <row r="27" spans="1:13" ht="15" customHeight="1">
      <c r="A27" s="44">
        <v>1.5</v>
      </c>
      <c r="B27" s="84">
        <v>3.6751799999999997</v>
      </c>
      <c r="C27" s="85">
        <v>1390.1</v>
      </c>
      <c r="D27" s="86">
        <v>6.5966499999999995</v>
      </c>
      <c r="E27" s="87">
        <v>21289</v>
      </c>
      <c r="F27" s="45">
        <v>3.8289296231465677</v>
      </c>
      <c r="G27" s="45">
        <v>57.45583667164086</v>
      </c>
      <c r="H27" s="46">
        <v>1433.693893536972</v>
      </c>
      <c r="I27" s="47">
        <v>25.817217543091207</v>
      </c>
      <c r="J27" s="48">
        <v>0.03460753021862092</v>
      </c>
      <c r="K27" s="47">
        <v>1.8007644955887885</v>
      </c>
      <c r="L27" s="20"/>
      <c r="M27" s="20"/>
    </row>
    <row r="28" spans="1:13" ht="15" customHeight="1">
      <c r="A28" s="44">
        <v>1.25</v>
      </c>
      <c r="B28" s="84">
        <v>7.420370000000001</v>
      </c>
      <c r="C28" s="85">
        <v>1400.22</v>
      </c>
      <c r="D28" s="86">
        <v>6.645213333333333</v>
      </c>
      <c r="E28" s="87">
        <v>21264</v>
      </c>
      <c r="F28" s="45">
        <v>7.73079808545652</v>
      </c>
      <c r="G28" s="45">
        <v>57.04167580851143</v>
      </c>
      <c r="H28" s="46">
        <v>1444.1312593398595</v>
      </c>
      <c r="I28" s="47">
        <v>51.750850131890466</v>
      </c>
      <c r="J28" s="48">
        <v>0.06937111277733306</v>
      </c>
      <c r="K28" s="47">
        <v>3.583515054765454</v>
      </c>
      <c r="L28" s="20"/>
      <c r="M28" s="20"/>
    </row>
    <row r="29" spans="1:14" ht="15" customHeight="1">
      <c r="A29" s="44">
        <v>1</v>
      </c>
      <c r="B29" s="84">
        <v>16.6758</v>
      </c>
      <c r="C29" s="85">
        <v>1403.676666666667</v>
      </c>
      <c r="D29" s="86">
        <v>6.662736666666667</v>
      </c>
      <c r="E29" s="87">
        <v>21239</v>
      </c>
      <c r="F29" s="45">
        <v>17.37342514099106</v>
      </c>
      <c r="G29" s="45">
        <v>54.14080649430678</v>
      </c>
      <c r="H29" s="46">
        <v>1447.6963279622553</v>
      </c>
      <c r="I29" s="47">
        <v>110.38461305750734</v>
      </c>
      <c r="J29" s="48">
        <v>0.14796865021113584</v>
      </c>
      <c r="K29" s="47">
        <v>7.624901634878199</v>
      </c>
      <c r="L29" s="20"/>
      <c r="M29" s="20"/>
      <c r="N29" s="10"/>
    </row>
    <row r="30" spans="1:13" ht="15" customHeight="1">
      <c r="A30" s="44">
        <v>0.875</v>
      </c>
      <c r="B30" s="84">
        <v>25.931300000000004</v>
      </c>
      <c r="C30" s="85">
        <v>1401.8133333333333</v>
      </c>
      <c r="D30" s="86">
        <v>6.647216666666668</v>
      </c>
      <c r="E30" s="87">
        <v>21214</v>
      </c>
      <c r="F30" s="45">
        <v>27.016125124946416</v>
      </c>
      <c r="G30" s="45">
        <v>50.97810496566424</v>
      </c>
      <c r="H30" s="46">
        <v>1445.774560016335</v>
      </c>
      <c r="I30" s="47">
        <v>161.62407869822684</v>
      </c>
      <c r="J30" s="48">
        <v>0.2166542609895802</v>
      </c>
      <c r="K30" s="47">
        <v>11.179163925578209</v>
      </c>
      <c r="L30" s="20"/>
      <c r="M30" s="20"/>
    </row>
    <row r="31" spans="1:13" ht="15" customHeight="1">
      <c r="A31" s="44">
        <v>0.75</v>
      </c>
      <c r="B31" s="84">
        <v>40.627</v>
      </c>
      <c r="C31" s="85">
        <v>1401.6166666666668</v>
      </c>
      <c r="D31" s="86">
        <v>6.647716666666668</v>
      </c>
      <c r="E31" s="87">
        <v>21178</v>
      </c>
      <c r="F31" s="45">
        <v>42.32661360792549</v>
      </c>
      <c r="G31" s="45">
        <v>46.568697371813464</v>
      </c>
      <c r="H31" s="46">
        <v>1445.5717258324187</v>
      </c>
      <c r="I31" s="47">
        <v>231.31611967317517</v>
      </c>
      <c r="J31" s="48">
        <v>0.3100752274439345</v>
      </c>
      <c r="K31" s="47">
        <v>16.002444424369788</v>
      </c>
      <c r="L31" s="20"/>
      <c r="M31" s="20"/>
    </row>
    <row r="32" spans="1:13" ht="15" customHeight="1">
      <c r="A32" s="44">
        <v>0.625</v>
      </c>
      <c r="B32" s="84">
        <v>62.4281</v>
      </c>
      <c r="C32" s="85">
        <v>1397.42</v>
      </c>
      <c r="D32" s="86">
        <v>6.624186666666667</v>
      </c>
      <c r="E32" s="87">
        <v>21194</v>
      </c>
      <c r="F32" s="45">
        <v>65.03975353771956</v>
      </c>
      <c r="G32" s="45">
        <v>39.80221120551536</v>
      </c>
      <c r="H32" s="46">
        <v>1441.243450619693</v>
      </c>
      <c r="I32" s="47">
        <v>303.79835149216035</v>
      </c>
      <c r="J32" s="48">
        <v>0.40723639610209167</v>
      </c>
      <c r="K32" s="47">
        <v>21.080182610817065</v>
      </c>
      <c r="L32" s="20"/>
      <c r="M32" s="20"/>
    </row>
    <row r="33" spans="1:14" ht="15" customHeight="1">
      <c r="A33" s="44">
        <v>0.5</v>
      </c>
      <c r="B33" s="84">
        <v>93.07463333333334</v>
      </c>
      <c r="C33" s="85">
        <v>1361.2766666666666</v>
      </c>
      <c r="D33" s="86">
        <v>6.444436666666667</v>
      </c>
      <c r="E33" s="87">
        <v>21506</v>
      </c>
      <c r="F33" s="45">
        <v>96.9683718167559</v>
      </c>
      <c r="G33" s="45">
        <v>30.90360545937409</v>
      </c>
      <c r="H33" s="46">
        <v>1403.9666530568763</v>
      </c>
      <c r="I33" s="47">
        <v>351.67162937639955</v>
      </c>
      <c r="J33" s="48">
        <v>0.47140969085308254</v>
      </c>
      <c r="K33" s="47">
        <v>25.049329138234402</v>
      </c>
      <c r="L33" s="20"/>
      <c r="M33" s="20"/>
      <c r="N33" s="17"/>
    </row>
    <row r="34" spans="1:13" ht="15" customHeight="1">
      <c r="A34" s="44">
        <v>0.375</v>
      </c>
      <c r="B34" s="84">
        <v>122.971</v>
      </c>
      <c r="C34" s="85">
        <v>1282.3333333333333</v>
      </c>
      <c r="D34" s="86">
        <v>6.039376666666667</v>
      </c>
      <c r="E34" s="87">
        <v>22273</v>
      </c>
      <c r="F34" s="45">
        <v>128.1154405193641</v>
      </c>
      <c r="G34" s="45">
        <v>19.862351810409063</v>
      </c>
      <c r="H34" s="46">
        <v>1322.5476364857998</v>
      </c>
      <c r="I34" s="47">
        <v>298.628168758901</v>
      </c>
      <c r="J34" s="48">
        <v>0.40030585624517556</v>
      </c>
      <c r="K34" s="47">
        <v>22.58109338041857</v>
      </c>
      <c r="L34" s="20"/>
      <c r="M34" s="20"/>
    </row>
    <row r="35" spans="1:13" ht="15" customHeight="1">
      <c r="A35" s="44">
        <v>0.25</v>
      </c>
      <c r="B35" s="84">
        <v>147.227</v>
      </c>
      <c r="C35" s="85">
        <v>1155.9966666666667</v>
      </c>
      <c r="D35" s="86">
        <v>5.419513333333334</v>
      </c>
      <c r="E35" s="87">
        <v>23599</v>
      </c>
      <c r="F35" s="45">
        <v>153.3861801672298</v>
      </c>
      <c r="G35" s="45">
        <v>9.897494844132623</v>
      </c>
      <c r="H35" s="46">
        <v>1192.2490194583804</v>
      </c>
      <c r="I35" s="47">
        <v>178.16025420223187</v>
      </c>
      <c r="J35" s="48">
        <v>0.23882071608878272</v>
      </c>
      <c r="K35" s="47">
        <v>14.944298838695323</v>
      </c>
      <c r="L35" s="20"/>
      <c r="M35" s="20"/>
    </row>
    <row r="36" spans="1:14" ht="15" customHeight="1">
      <c r="A36" s="44">
        <v>0</v>
      </c>
      <c r="B36" s="84">
        <v>173.319</v>
      </c>
      <c r="C36" s="85">
        <v>989.5906666666666</v>
      </c>
      <c r="D36" s="86">
        <v>4.606886666666667</v>
      </c>
      <c r="E36" s="87">
        <v>25654</v>
      </c>
      <c r="F36" s="45">
        <v>180.56972810968168</v>
      </c>
      <c r="G36" s="45">
        <v>0</v>
      </c>
      <c r="H36" s="46">
        <v>1020.6244844983677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346.87066526009585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3" t="s">
        <v>18</v>
      </c>
      <c r="B55" s="124"/>
      <c r="C55" s="124"/>
      <c r="D55" s="124"/>
      <c r="E55" s="124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29.338523999999996</v>
      </c>
      <c r="C58" s="102">
        <f>AIRFLOW!C26</f>
        <v>1377.85</v>
      </c>
      <c r="D58" s="103">
        <f>AIRFLOW!D26</f>
        <v>6.522043333333333</v>
      </c>
      <c r="E58" s="104">
        <f>AIRFLOW!E26</f>
        <v>21279</v>
      </c>
      <c r="F58" s="35">
        <f>25.4*AIRFLOW!F26</f>
        <v>30.56588892054172</v>
      </c>
      <c r="G58" s="36">
        <f>AIRFLOW!G26*0.472</f>
        <v>27.404889980300055</v>
      </c>
      <c r="H58" s="35">
        <f>AIRFLOW!H26</f>
        <v>1421.0597303862432</v>
      </c>
      <c r="I58" s="36">
        <f>AIRFLOW!I26</f>
        <v>8.199498206692732</v>
      </c>
      <c r="J58" s="37">
        <f>AIRFLOW!J26</f>
        <v>0.010991284459373635</v>
      </c>
      <c r="K58" s="38">
        <f>AIRFLOW!K26</f>
        <v>0.5770076709791031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93.34957199999998</v>
      </c>
      <c r="C59" s="102">
        <f>AIRFLOW!C27</f>
        <v>1390.1</v>
      </c>
      <c r="D59" s="103">
        <f>AIRFLOW!D27</f>
        <v>6.5966499999999995</v>
      </c>
      <c r="E59" s="104">
        <f>AIRFLOW!E27</f>
        <v>21289</v>
      </c>
      <c r="F59" s="35">
        <f>25.4*AIRFLOW!F27</f>
        <v>97.25481242792281</v>
      </c>
      <c r="G59" s="36">
        <f>AIRFLOW!G27*0.472</f>
        <v>27.119154909014483</v>
      </c>
      <c r="H59" s="35">
        <f>AIRFLOW!H27</f>
        <v>1433.693893536972</v>
      </c>
      <c r="I59" s="36">
        <f>AIRFLOW!I27</f>
        <v>25.817217543091207</v>
      </c>
      <c r="J59" s="37">
        <f>AIRFLOW!J27</f>
        <v>0.03460753021862092</v>
      </c>
      <c r="K59" s="38">
        <f>AIRFLOW!K27</f>
        <v>1.8007644955887885</v>
      </c>
      <c r="L59" s="2"/>
      <c r="M59" s="2"/>
    </row>
    <row r="60" spans="1:13" ht="15.75">
      <c r="A60" s="34">
        <f>AIRFLOW!A28*25.4</f>
        <v>31.75</v>
      </c>
      <c r="B60" s="101">
        <f>AIRFLOW!B28*25.4</f>
        <v>188.47739800000002</v>
      </c>
      <c r="C60" s="102">
        <f>AIRFLOW!C28</f>
        <v>1400.22</v>
      </c>
      <c r="D60" s="103">
        <f>AIRFLOW!D28</f>
        <v>6.645213333333333</v>
      </c>
      <c r="E60" s="104">
        <f>AIRFLOW!E28</f>
        <v>21264</v>
      </c>
      <c r="F60" s="35">
        <f>25.4*AIRFLOW!F28</f>
        <v>196.3622713705956</v>
      </c>
      <c r="G60" s="36">
        <f>AIRFLOW!G28*0.472</f>
        <v>26.92367098161739</v>
      </c>
      <c r="H60" s="35">
        <f>AIRFLOW!H28</f>
        <v>1444.1312593398595</v>
      </c>
      <c r="I60" s="36">
        <f>AIRFLOW!I28</f>
        <v>51.750850131890466</v>
      </c>
      <c r="J60" s="37">
        <f>AIRFLOW!J28</f>
        <v>0.06937111277733306</v>
      </c>
      <c r="K60" s="38">
        <f>AIRFLOW!K28</f>
        <v>3.583515054765454</v>
      </c>
      <c r="L60" s="2"/>
      <c r="M60" s="2"/>
    </row>
    <row r="61" spans="1:13" ht="15.75">
      <c r="A61" s="34">
        <f>AIRFLOW!A29*25.4</f>
        <v>25.4</v>
      </c>
      <c r="B61" s="101">
        <f>AIRFLOW!B29*25.4</f>
        <v>423.56531999999993</v>
      </c>
      <c r="C61" s="102">
        <f>AIRFLOW!C29</f>
        <v>1403.676666666667</v>
      </c>
      <c r="D61" s="103">
        <f>AIRFLOW!D29</f>
        <v>6.662736666666667</v>
      </c>
      <c r="E61" s="104">
        <f>AIRFLOW!E29</f>
        <v>21239</v>
      </c>
      <c r="F61" s="35">
        <f>25.4*AIRFLOW!F29</f>
        <v>441.2849985811729</v>
      </c>
      <c r="G61" s="36">
        <f>AIRFLOW!G29*0.472</f>
        <v>25.5544606653128</v>
      </c>
      <c r="H61" s="35">
        <f>AIRFLOW!H29</f>
        <v>1447.6963279622553</v>
      </c>
      <c r="I61" s="36">
        <f>AIRFLOW!I29</f>
        <v>110.38461305750734</v>
      </c>
      <c r="J61" s="37">
        <f>AIRFLOW!J29</f>
        <v>0.14796865021113584</v>
      </c>
      <c r="K61" s="38">
        <f>AIRFLOW!K29</f>
        <v>7.624901634878199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658.65502</v>
      </c>
      <c r="C62" s="102">
        <f>AIRFLOW!C30</f>
        <v>1401.8133333333333</v>
      </c>
      <c r="D62" s="103">
        <f>AIRFLOW!D30</f>
        <v>6.647216666666668</v>
      </c>
      <c r="E62" s="104">
        <f>AIRFLOW!E30</f>
        <v>21214</v>
      </c>
      <c r="F62" s="35">
        <f>25.4*AIRFLOW!F30</f>
        <v>686.209578173639</v>
      </c>
      <c r="G62" s="36">
        <f>AIRFLOW!G30*0.472</f>
        <v>24.06166554379352</v>
      </c>
      <c r="H62" s="35">
        <f>AIRFLOW!H30</f>
        <v>1445.774560016335</v>
      </c>
      <c r="I62" s="36">
        <f>AIRFLOW!I30</f>
        <v>161.62407869822684</v>
      </c>
      <c r="J62" s="37">
        <f>AIRFLOW!J30</f>
        <v>0.2166542609895802</v>
      </c>
      <c r="K62" s="38">
        <f>AIRFLOW!K30</f>
        <v>11.179163925578209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1031.9258</v>
      </c>
      <c r="C63" s="102">
        <f>AIRFLOW!C31</f>
        <v>1401.6166666666668</v>
      </c>
      <c r="D63" s="103">
        <f>AIRFLOW!D31</f>
        <v>6.647716666666668</v>
      </c>
      <c r="E63" s="104">
        <f>AIRFLOW!E31</f>
        <v>21178</v>
      </c>
      <c r="F63" s="35">
        <f>25.4*AIRFLOW!F31</f>
        <v>1075.0959856413074</v>
      </c>
      <c r="G63" s="36">
        <f>AIRFLOW!G31*0.472</f>
        <v>21.980425159495955</v>
      </c>
      <c r="H63" s="35">
        <f>AIRFLOW!H31</f>
        <v>1445.5717258324187</v>
      </c>
      <c r="I63" s="36">
        <f>AIRFLOW!I31</f>
        <v>231.31611967317517</v>
      </c>
      <c r="J63" s="37">
        <f>AIRFLOW!J31</f>
        <v>0.3100752274439345</v>
      </c>
      <c r="K63" s="38">
        <f>AIRFLOW!K31</f>
        <v>16.002444424369788</v>
      </c>
      <c r="L63" s="2"/>
      <c r="M63" s="2"/>
    </row>
    <row r="64" spans="1:13" ht="15.75">
      <c r="A64" s="34">
        <f>AIRFLOW!A32*25.4</f>
        <v>15.875</v>
      </c>
      <c r="B64" s="101">
        <f>AIRFLOW!B32*25.4</f>
        <v>1585.67374</v>
      </c>
      <c r="C64" s="102">
        <f>AIRFLOW!C32</f>
        <v>1397.42</v>
      </c>
      <c r="D64" s="103">
        <f>AIRFLOW!D32</f>
        <v>6.624186666666667</v>
      </c>
      <c r="E64" s="104">
        <f>AIRFLOW!E32</f>
        <v>21194</v>
      </c>
      <c r="F64" s="35">
        <f>25.4*AIRFLOW!F32</f>
        <v>1652.0097398580767</v>
      </c>
      <c r="G64" s="36">
        <f>AIRFLOW!G32*0.472</f>
        <v>18.78664368900325</v>
      </c>
      <c r="H64" s="35">
        <f>AIRFLOW!H32</f>
        <v>1441.243450619693</v>
      </c>
      <c r="I64" s="36">
        <f>AIRFLOW!I32</f>
        <v>303.79835149216035</v>
      </c>
      <c r="J64" s="37">
        <f>AIRFLOW!J32</f>
        <v>0.40723639610209167</v>
      </c>
      <c r="K64" s="38">
        <f>AIRFLOW!K32</f>
        <v>21.080182610817065</v>
      </c>
      <c r="L64" s="2"/>
      <c r="M64" s="2"/>
    </row>
    <row r="65" spans="1:13" ht="15.75">
      <c r="A65" s="34">
        <f>AIRFLOW!A33*25.4</f>
        <v>12.7</v>
      </c>
      <c r="B65" s="101">
        <f>AIRFLOW!B33*25.4</f>
        <v>2364.0956866666666</v>
      </c>
      <c r="C65" s="102">
        <f>AIRFLOW!C33</f>
        <v>1361.2766666666666</v>
      </c>
      <c r="D65" s="103">
        <f>AIRFLOW!D33</f>
        <v>6.444436666666667</v>
      </c>
      <c r="E65" s="104">
        <f>AIRFLOW!E33</f>
        <v>21506</v>
      </c>
      <c r="F65" s="35">
        <f>25.4*AIRFLOW!F33</f>
        <v>2462.9966441456</v>
      </c>
      <c r="G65" s="36">
        <f>AIRFLOW!G33*0.472</f>
        <v>14.586501776824571</v>
      </c>
      <c r="H65" s="35">
        <f>AIRFLOW!H33</f>
        <v>1403.9666530568763</v>
      </c>
      <c r="I65" s="36">
        <f>AIRFLOW!I33</f>
        <v>351.67162937639955</v>
      </c>
      <c r="J65" s="37">
        <f>AIRFLOW!J33</f>
        <v>0.47140969085308254</v>
      </c>
      <c r="K65" s="38">
        <f>AIRFLOW!K33</f>
        <v>25.049329138234402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3123.4634</v>
      </c>
      <c r="C66" s="102">
        <f>AIRFLOW!C34</f>
        <v>1282.3333333333333</v>
      </c>
      <c r="D66" s="103">
        <f>AIRFLOW!D34</f>
        <v>6.039376666666667</v>
      </c>
      <c r="E66" s="104">
        <f>AIRFLOW!E34</f>
        <v>22273</v>
      </c>
      <c r="F66" s="35">
        <f>25.4*AIRFLOW!F34</f>
        <v>3254.1321891918483</v>
      </c>
      <c r="G66" s="36">
        <f>AIRFLOW!G34*0.472</f>
        <v>9.375030054513077</v>
      </c>
      <c r="H66" s="35">
        <f>AIRFLOW!H34</f>
        <v>1322.5476364857998</v>
      </c>
      <c r="I66" s="36">
        <f>AIRFLOW!I34</f>
        <v>298.628168758901</v>
      </c>
      <c r="J66" s="37">
        <f>AIRFLOW!J34</f>
        <v>0.40030585624517556</v>
      </c>
      <c r="K66" s="38">
        <f>AIRFLOW!K34</f>
        <v>22.58109338041857</v>
      </c>
      <c r="L66" s="2"/>
      <c r="M66" s="2"/>
    </row>
    <row r="67" spans="1:13" ht="15.75">
      <c r="A67" s="34">
        <f>AIRFLOW!A35*25.4</f>
        <v>6.35</v>
      </c>
      <c r="B67" s="101">
        <f>AIRFLOW!B35*25.4</f>
        <v>3739.5658</v>
      </c>
      <c r="C67" s="102">
        <f>AIRFLOW!C35</f>
        <v>1155.9966666666667</v>
      </c>
      <c r="D67" s="103">
        <f>AIRFLOW!D35</f>
        <v>5.419513333333334</v>
      </c>
      <c r="E67" s="104">
        <f>AIRFLOW!E35</f>
        <v>23599</v>
      </c>
      <c r="F67" s="35">
        <f>25.4*AIRFLOW!F35</f>
        <v>3896.008976247637</v>
      </c>
      <c r="G67" s="36">
        <f>AIRFLOW!G35*0.472</f>
        <v>4.671617566430598</v>
      </c>
      <c r="H67" s="35">
        <f>AIRFLOW!H35</f>
        <v>1192.2490194583804</v>
      </c>
      <c r="I67" s="36">
        <f>AIRFLOW!I35</f>
        <v>178.16025420223187</v>
      </c>
      <c r="J67" s="37">
        <f>AIRFLOW!J35</f>
        <v>0.23882071608878272</v>
      </c>
      <c r="K67" s="38">
        <f>AIRFLOW!K35</f>
        <v>14.944298838695323</v>
      </c>
      <c r="L67" s="2"/>
      <c r="M67" s="2"/>
    </row>
    <row r="68" spans="1:13" ht="15.75">
      <c r="A68" s="34">
        <f>AIRFLOW!A36*25.4</f>
        <v>0</v>
      </c>
      <c r="B68" s="101">
        <f>AIRFLOW!B36*25.4</f>
        <v>4402.302599999999</v>
      </c>
      <c r="C68" s="102">
        <f>AIRFLOW!C36</f>
        <v>989.5906666666666</v>
      </c>
      <c r="D68" s="103">
        <f>AIRFLOW!D36</f>
        <v>4.606886666666667</v>
      </c>
      <c r="E68" s="104">
        <f>AIRFLOW!E36</f>
        <v>25654</v>
      </c>
      <c r="F68" s="35">
        <f>25.4*AIRFLOW!F36</f>
        <v>4586.471093985914</v>
      </c>
      <c r="G68" s="36">
        <f>AIRFLOW!G36*0.472</f>
        <v>0</v>
      </c>
      <c r="H68" s="35">
        <f>AIRFLOW!H36</f>
        <v>1020.6244844983677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346.87066526009585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0"/>
      <c r="B71" s="120"/>
      <c r="C71" s="120"/>
      <c r="D71" s="120"/>
      <c r="E71" s="121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0.2876895378865817</v>
      </c>
      <c r="C74" s="102">
        <f>AIRFLOW!C26</f>
        <v>1377.85</v>
      </c>
      <c r="D74" s="103">
        <f>AIRFLOW!D26</f>
        <v>6.522043333333333</v>
      </c>
      <c r="E74" s="107">
        <f>AIRFLOW!E26</f>
        <v>21279</v>
      </c>
      <c r="F74" s="41">
        <f>AIRFLOW!F26*(0.07355/0.2952998)</f>
        <v>0.2997249097685772</v>
      </c>
      <c r="G74" s="41">
        <f>AIRFLOW!G26*0.472*(0.001*3600)</f>
        <v>98.6576039290802</v>
      </c>
      <c r="H74" s="40">
        <f>AIRFLOW!H26</f>
        <v>1421.0597303862432</v>
      </c>
      <c r="I74" s="42">
        <f>AIRFLOW!I26</f>
        <v>8.199498206692732</v>
      </c>
      <c r="J74" s="43">
        <f>AIRFLOW!J26</f>
        <v>0.010991284459373635</v>
      </c>
      <c r="K74" s="41">
        <f>AIRFLOW!K26</f>
        <v>0.5770076709791031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0.915373085250989</v>
      </c>
      <c r="C75" s="102">
        <f>AIRFLOW!C27</f>
        <v>1390.1</v>
      </c>
      <c r="D75" s="103">
        <f>AIRFLOW!D27</f>
        <v>6.5966499999999995</v>
      </c>
      <c r="E75" s="107">
        <f>AIRFLOW!E27</f>
        <v>21289</v>
      </c>
      <c r="F75" s="41">
        <f>AIRFLOW!F27*(0.07355/0.2952998)</f>
        <v>0.9536673366606753</v>
      </c>
      <c r="G75" s="41">
        <f>AIRFLOW!G27*0.472*(0.001*3600)</f>
        <v>97.62895767245215</v>
      </c>
      <c r="H75" s="40">
        <f>AIRFLOW!H27</f>
        <v>1433.693893536972</v>
      </c>
      <c r="I75" s="42">
        <f>AIRFLOW!I27</f>
        <v>25.817217543091207</v>
      </c>
      <c r="J75" s="43">
        <f>AIRFLOW!J27</f>
        <v>0.03460753021862092</v>
      </c>
      <c r="K75" s="41">
        <f>AIRFLOW!K27</f>
        <v>1.8007644955887885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1.8481834850548498</v>
      </c>
      <c r="C76" s="102">
        <f>AIRFLOW!C28</f>
        <v>1400.22</v>
      </c>
      <c r="D76" s="103">
        <f>AIRFLOW!D28</f>
        <v>6.645213333333333</v>
      </c>
      <c r="E76" s="107">
        <f>AIRFLOW!E28</f>
        <v>21264</v>
      </c>
      <c r="F76" s="41">
        <f>AIRFLOW!F28*(0.07355/0.2952998)</f>
        <v>1.9255014706590627</v>
      </c>
      <c r="G76" s="41">
        <f>AIRFLOW!G28*0.472*(0.001*3600)</f>
        <v>96.92521553382261</v>
      </c>
      <c r="H76" s="40">
        <f>AIRFLOW!H28</f>
        <v>1444.1312593398595</v>
      </c>
      <c r="I76" s="42">
        <f>AIRFLOW!I28</f>
        <v>51.750850131890466</v>
      </c>
      <c r="J76" s="43">
        <f>AIRFLOW!J28</f>
        <v>0.06937111277733306</v>
      </c>
      <c r="K76" s="41">
        <f>AIRFLOW!K28</f>
        <v>3.583515054765454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4.153423368386975</v>
      </c>
      <c r="C77" s="102">
        <f>AIRFLOW!C29</f>
        <v>1403.676666666667</v>
      </c>
      <c r="D77" s="103">
        <f>AIRFLOW!D29</f>
        <v>6.662736666666667</v>
      </c>
      <c r="E77" s="107">
        <f>AIRFLOW!E29</f>
        <v>21239</v>
      </c>
      <c r="F77" s="41">
        <f>AIRFLOW!F29*(0.07355/0.2952998)</f>
        <v>4.327180103474139</v>
      </c>
      <c r="G77" s="41">
        <f>AIRFLOW!G29*0.472*(0.001*3600)</f>
        <v>91.99605839512608</v>
      </c>
      <c r="H77" s="40">
        <f>AIRFLOW!H29</f>
        <v>1447.6963279622553</v>
      </c>
      <c r="I77" s="42">
        <f>AIRFLOW!I29</f>
        <v>110.38461305750734</v>
      </c>
      <c r="J77" s="43">
        <f>AIRFLOW!J29</f>
        <v>0.14796865021113584</v>
      </c>
      <c r="K77" s="41">
        <f>AIRFLOW!K29</f>
        <v>7.624901634878199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6.458680686542965</v>
      </c>
      <c r="C78" s="102">
        <f>AIRFLOW!C30</f>
        <v>1401.8133333333333</v>
      </c>
      <c r="D78" s="103">
        <f>AIRFLOW!D30</f>
        <v>6.647216666666668</v>
      </c>
      <c r="E78" s="107">
        <f>AIRFLOW!E30</f>
        <v>21214</v>
      </c>
      <c r="F78" s="41">
        <f>AIRFLOW!F30*(0.07355/0.2952998)</f>
        <v>6.728876900491667</v>
      </c>
      <c r="G78" s="41">
        <f>AIRFLOW!G30*0.472*(0.001*3600)</f>
        <v>86.62199595765668</v>
      </c>
      <c r="H78" s="40">
        <f>AIRFLOW!H30</f>
        <v>1445.774560016335</v>
      </c>
      <c r="I78" s="42">
        <f>AIRFLOW!I30</f>
        <v>161.62407869822684</v>
      </c>
      <c r="J78" s="43">
        <f>AIRFLOW!J30</f>
        <v>0.2166542609895802</v>
      </c>
      <c r="K78" s="41">
        <f>AIRFLOW!K30</f>
        <v>11.179163925578209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10.118922701606978</v>
      </c>
      <c r="C79" s="102">
        <f>AIRFLOW!C31</f>
        <v>1401.6166666666668</v>
      </c>
      <c r="D79" s="103">
        <f>AIRFLOW!D31</f>
        <v>6.647716666666668</v>
      </c>
      <c r="E79" s="107">
        <f>AIRFLOW!E31</f>
        <v>21178</v>
      </c>
      <c r="F79" s="41">
        <f>AIRFLOW!F31*(0.07355/0.2952998)</f>
        <v>10.542243614329978</v>
      </c>
      <c r="G79" s="41">
        <f>AIRFLOW!G31*0.472*(0.001*3600)</f>
        <v>79.12953057418544</v>
      </c>
      <c r="H79" s="40">
        <f>AIRFLOW!H31</f>
        <v>1445.5717258324187</v>
      </c>
      <c r="I79" s="42">
        <f>AIRFLOW!I31</f>
        <v>231.31611967317517</v>
      </c>
      <c r="J79" s="43">
        <f>AIRFLOW!J31</f>
        <v>0.3100752274439345</v>
      </c>
      <c r="K79" s="41">
        <f>AIRFLOW!K31</f>
        <v>16.002444424369788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15.548898966406346</v>
      </c>
      <c r="C80" s="102">
        <f>AIRFLOW!C32</f>
        <v>1397.42</v>
      </c>
      <c r="D80" s="103">
        <f>AIRFLOW!D32</f>
        <v>6.624186666666667</v>
      </c>
      <c r="E80" s="107">
        <f>AIRFLOW!E32</f>
        <v>21194</v>
      </c>
      <c r="F80" s="41">
        <f>AIRFLOW!F32*(0.07355/0.2952998)</f>
        <v>16.199380672453128</v>
      </c>
      <c r="G80" s="41">
        <f>AIRFLOW!G32*0.472*(0.001*3600)</f>
        <v>67.6319172804117</v>
      </c>
      <c r="H80" s="40">
        <f>AIRFLOW!H32</f>
        <v>1441.243450619693</v>
      </c>
      <c r="I80" s="42">
        <f>AIRFLOW!I32</f>
        <v>303.79835149216035</v>
      </c>
      <c r="J80" s="43">
        <f>AIRFLOW!J32</f>
        <v>0.40723639610209167</v>
      </c>
      <c r="K80" s="41">
        <f>AIRFLOW!K32</f>
        <v>21.080182610817065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23.18199769070845</v>
      </c>
      <c r="C81" s="102">
        <f>AIRFLOW!C33</f>
        <v>1361.2766666666666</v>
      </c>
      <c r="D81" s="103">
        <f>AIRFLOW!D33</f>
        <v>6.444436666666667</v>
      </c>
      <c r="E81" s="107">
        <f>AIRFLOW!E33</f>
        <v>21506</v>
      </c>
      <c r="F81" s="41">
        <f>AIRFLOW!F33*(0.07355/0.2952998)</f>
        <v>24.151806899708017</v>
      </c>
      <c r="G81" s="41">
        <f>AIRFLOW!G33*0.472*(0.001*3600)</f>
        <v>52.511406396568454</v>
      </c>
      <c r="H81" s="40">
        <f>AIRFLOW!H33</f>
        <v>1403.9666530568763</v>
      </c>
      <c r="I81" s="42">
        <f>AIRFLOW!I33</f>
        <v>351.67162937639955</v>
      </c>
      <c r="J81" s="43">
        <f>AIRFLOW!J33</f>
        <v>0.47140969085308254</v>
      </c>
      <c r="K81" s="41">
        <f>AIRFLOW!K33</f>
        <v>25.049329138234402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30.628253219270725</v>
      </c>
      <c r="C82" s="102">
        <f>AIRFLOW!C34</f>
        <v>1282.3333333333333</v>
      </c>
      <c r="D82" s="103">
        <f>AIRFLOW!D34</f>
        <v>6.039376666666667</v>
      </c>
      <c r="E82" s="107">
        <f>AIRFLOW!E34</f>
        <v>22273</v>
      </c>
      <c r="F82" s="41">
        <f>AIRFLOW!F34*(0.07355/0.2952998)</f>
        <v>31.909573424022742</v>
      </c>
      <c r="G82" s="41">
        <f>AIRFLOW!G34*0.472*(0.001*3600)</f>
        <v>33.750108196247076</v>
      </c>
      <c r="H82" s="40">
        <f>AIRFLOW!H34</f>
        <v>1322.5476364857998</v>
      </c>
      <c r="I82" s="42">
        <f>AIRFLOW!I34</f>
        <v>298.628168758901</v>
      </c>
      <c r="J82" s="43">
        <f>AIRFLOW!J34</f>
        <v>0.40030585624517556</v>
      </c>
      <c r="K82" s="41">
        <f>AIRFLOW!K34</f>
        <v>22.58109338041857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36.66966875697173</v>
      </c>
      <c r="C83" s="102">
        <f>AIRFLOW!C35</f>
        <v>1155.9966666666667</v>
      </c>
      <c r="D83" s="103">
        <f>AIRFLOW!D35</f>
        <v>5.419513333333334</v>
      </c>
      <c r="E83" s="107">
        <f>AIRFLOW!E35</f>
        <v>23599</v>
      </c>
      <c r="F83" s="41">
        <f>AIRFLOW!F35*(0.07355/0.2952998)</f>
        <v>38.20372906212518</v>
      </c>
      <c r="G83" s="41">
        <f>AIRFLOW!G35*0.472*(0.001*3600)</f>
        <v>16.817823239150155</v>
      </c>
      <c r="H83" s="40">
        <f>AIRFLOW!H35</f>
        <v>1192.2490194583804</v>
      </c>
      <c r="I83" s="42">
        <f>AIRFLOW!I35</f>
        <v>178.16025420223187</v>
      </c>
      <c r="J83" s="43">
        <f>AIRFLOW!J35</f>
        <v>0.23882071608878272</v>
      </c>
      <c r="K83" s="41">
        <f>AIRFLOW!K35</f>
        <v>14.944298838695323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43.16837481772761</v>
      </c>
      <c r="C84" s="102">
        <f>AIRFLOW!C36</f>
        <v>989.5906666666666</v>
      </c>
      <c r="D84" s="103">
        <f>AIRFLOW!D36</f>
        <v>4.606886666666667</v>
      </c>
      <c r="E84" s="107">
        <f>AIRFLOW!E36</f>
        <v>25654</v>
      </c>
      <c r="F84" s="41">
        <f>AIRFLOW!F36*(0.07355/0.2952998)</f>
        <v>44.974305781673706</v>
      </c>
      <c r="G84" s="41">
        <f>AIRFLOW!G36*0.472*(0.001*3600)</f>
        <v>0</v>
      </c>
      <c r="H84" s="40">
        <f>AIRFLOW!H36</f>
        <v>1020.6244844983677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346.87066526009585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8" t="s">
        <v>25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10"/>
      <c r="L87" s="2"/>
      <c r="M87" s="2"/>
    </row>
    <row r="88" spans="1:13" ht="15.75">
      <c r="A88" s="111"/>
      <c r="B88" s="112"/>
      <c r="C88" s="112"/>
      <c r="D88" s="112"/>
      <c r="E88" s="112"/>
      <c r="F88" s="112"/>
      <c r="G88" s="112"/>
      <c r="H88" s="112"/>
      <c r="I88" s="112"/>
      <c r="J88" s="112"/>
      <c r="K88" s="113"/>
      <c r="L88" s="2"/>
      <c r="M88" s="2"/>
    </row>
    <row r="89" spans="1:13" ht="16.5" thickBot="1">
      <c r="A89" s="114"/>
      <c r="B89" s="115"/>
      <c r="C89" s="115"/>
      <c r="D89" s="115"/>
      <c r="E89" s="115"/>
      <c r="F89" s="115"/>
      <c r="G89" s="115"/>
      <c r="H89" s="115"/>
      <c r="I89" s="115"/>
      <c r="J89" s="115"/>
      <c r="K89" s="116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2010-08-17T19:39:37Z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-1730992134</vt:i4>
  </property>
  <property fmtid="{D5CDD505-2E9C-101B-9397-08002B2CF9AE}" pid="3" name="_EmailSubject">
    <vt:lpwstr>Please send me spec's for the 220, 230, 240 volt 3, 4, 5 stage HVPL motors and my price also please:)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