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<sst xmlns="http://schemas.openxmlformats.org/spreadsheetml/2006/main" count="170" uniqueCount="117">
  <si>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</si>
  <si>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</si>
  <si>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</si>
  <si>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</si>
  <si>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</si>
  <si>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</si>
  <si>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</si>
  <si>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</si>
  <si>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</si>
  <si>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</si>
  <si>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</si>
  <si>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</si>
  <si>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</si>
  <si>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</si>
  <si>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</si>
  <si>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</si>
  <si>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</si>
  <si>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</si>
  <si>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</si>
  <si>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</si>
  <si>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</si>
  <si>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</si>
  <si>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</si>
  <si>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</si>
  <si>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</si>
  <si>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</si>
  <si>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</si>
  <si>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</si>
  <si>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</si>
  <si>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</si>
  <si>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</si>
  <si>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</si>
  <si>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</si>
  <si>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</si>
  <si>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</si>
  <si>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</si>
  <si>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</si>
  <si>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</si>
  <si>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</si>
  <si>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</si>
  <si>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</si>
  <si>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</si>
  <si>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</si>
  <si>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</si>
  <si>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</si>
  <si>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</si>
  <si>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</si>
  <si>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</si>
  <si>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</si>
  <si>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</si>
  <si>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</si>
  <si>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</si>
  <si>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</si>
  <si>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</si>
  <si>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</si>
  <si>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</si>
  <si>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</si>
  <si>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</si>
  <si>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</si>
  <si>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</si>
  <si>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</si>
  <si>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</si>
  <si>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</si>
  <si>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</si>
  <si>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</si>
  <si>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</si>
  <si>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</si>
  <si>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</si>
  <si>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</si>
  <si>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</si>
  <si>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</si>
  <si>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</si>
  <si>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</si>
  <si>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</si>
  <si>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</si>
  <si>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</si>
  <si>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</si>
  <si>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</si>
  <si>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</si>
  <si>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</si>
  <si>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</si>
  <si>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</si>
  <si>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</si>
  <si>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</si>
  <si>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</si>
  <si>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</si>
  <si>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</si>
  <si>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</si>
  <si>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</si>
  <si>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</si>
  <si>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</si>
  <si>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</si>
  <si>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</si>
  <si>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</si>
  <si>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</si>
  <si>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</si>
  <si>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</si>
  <si>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</si>
  <si>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</si>
  <si>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</si>
  <si>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</si>
  <si>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</si>
  <si>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</si>
  <si>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</si>
  <si>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</si>
  <si>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</si>
  <si>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</si>
  <si>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</si>
  <si>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</si>
  <si>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</si>
  <si>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</si>
  <si>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</si>
  <si>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</si>
  <si>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</si>
  <si>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</si>
  <si>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</si>
  <si>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LH9992-00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</si>
</sst>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4249376"/>
        <c:axId val="4137347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6816938"/>
        <c:axId val="62916987"/>
      </c:scatterChart>
      <c:valAx>
        <c:axId val="64249376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1373473"/>
        <c:crosses val="autoZero"/>
        <c:crossBetween val="midCat"/>
        <c:dispUnits/>
        <c:majorUnit val="10"/>
      </c:valAx>
      <c:valAx>
        <c:axId val="41373473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4249376"/>
        <c:crosses val="autoZero"/>
        <c:crossBetween val="midCat"/>
        <c:dispUnits/>
      </c:valAx>
      <c:valAx>
        <c:axId val="36816938"/>
        <c:scaling>
          <c:orientation val="minMax"/>
        </c:scaling>
        <c:axPos val="b"/>
        <c:delete val="1"/>
        <c:majorTickMark val="in"/>
        <c:minorTickMark val="none"/>
        <c:tickLblPos val="nextTo"/>
        <c:crossAx val="62916987"/>
        <c:crosses val="max"/>
        <c:crossBetween val="midCat"/>
        <c:dispUnits/>
      </c:valAx>
      <c:valAx>
        <c:axId val="6291698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81693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9381972"/>
        <c:axId val="63111157"/>
      </c:scatterChart>
      <c:valAx>
        <c:axId val="293819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111157"/>
        <c:crosses val="autoZero"/>
        <c:crossBetween val="midCat"/>
        <c:dispUnits/>
      </c:valAx>
      <c:valAx>
        <c:axId val="6311115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93819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1129502"/>
        <c:axId val="1173006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8461704"/>
        <c:axId val="10611017"/>
      </c:scatterChart>
      <c:valAx>
        <c:axId val="3112950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1730063"/>
        <c:crosses val="autoZero"/>
        <c:crossBetween val="midCat"/>
        <c:dispUnits/>
        <c:majorUnit val="5"/>
      </c:valAx>
      <c:valAx>
        <c:axId val="1173006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129502"/>
        <c:crosses val="autoZero"/>
        <c:crossBetween val="midCat"/>
        <c:dispUnits/>
      </c:valAx>
      <c:valAx>
        <c:axId val="38461704"/>
        <c:scaling>
          <c:orientation val="minMax"/>
        </c:scaling>
        <c:axPos val="b"/>
        <c:delete val="1"/>
        <c:majorTickMark val="in"/>
        <c:minorTickMark val="none"/>
        <c:tickLblPos val="nextTo"/>
        <c:crossAx val="10611017"/>
        <c:crosses val="max"/>
        <c:crossBetween val="midCat"/>
        <c:dispUnits/>
      </c:valAx>
      <c:valAx>
        <c:axId val="10611017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6170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K8" sqref="K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4"/>
      <c r="C2" s="154"/>
      <c r="D2" s="95"/>
      <c r="E2" s="95"/>
      <c r="F2" s="95"/>
      <c r="G2" s="96"/>
      <c r="H2" s="155"/>
      <c r="I2" s="155"/>
      <c r="J2" s="155"/>
      <c r="K2" s="155"/>
      <c r="L2" s="155"/>
      <c r="M2" s="155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6"/>
      <c r="I3" s="156"/>
      <c r="J3" s="156"/>
      <c r="K3" s="156"/>
      <c r="L3" s="156"/>
      <c r="M3" s="156"/>
      <c r="N3" s="14"/>
    </row>
    <row r="4" spans="1:14" ht="24.75">
      <c r="A4" s="160" t="s">
        <v>101</v>
      </c>
      <c r="B4" s="160"/>
      <c r="C4" s="160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6.125306666666667</v>
      </c>
      <c r="C26" s="127">
        <v>1630.323333333333</v>
      </c>
      <c r="D26" s="128">
        <v>13.971366666666668</v>
      </c>
      <c r="E26" s="129">
        <v>22420.666666666668</v>
      </c>
      <c r="F26" s="84">
        <v>6.4241189647195425</v>
      </c>
      <c r="G26" s="84">
        <v>131.4189666821101</v>
      </c>
      <c r="H26" s="85">
        <v>1689.942862978769</v>
      </c>
      <c r="I26" s="86">
        <v>99.08400739424543</v>
      </c>
      <c r="J26" s="87">
        <v>0.1328203852469778</v>
      </c>
      <c r="K26" s="86">
        <v>5.862719335743898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18.445933333333333</v>
      </c>
      <c r="C27" s="127">
        <v>1634.4533333333336</v>
      </c>
      <c r="D27" s="128">
        <v>13.971400000000001</v>
      </c>
      <c r="E27" s="129">
        <v>22471</v>
      </c>
      <c r="F27" s="84">
        <v>19.34578570465354</v>
      </c>
      <c r="G27" s="84">
        <v>125.79390463816144</v>
      </c>
      <c r="H27" s="85">
        <v>1694.2238935457744</v>
      </c>
      <c r="I27" s="86">
        <v>286.11011568932554</v>
      </c>
      <c r="J27" s="87">
        <v>0.3835256242484257</v>
      </c>
      <c r="K27" s="86">
        <v>16.877955990201027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29.7115</v>
      </c>
      <c r="C28" s="127">
        <v>1631.7233333333334</v>
      </c>
      <c r="D28" s="128">
        <v>13.959866666666668</v>
      </c>
      <c r="E28" s="129">
        <v>22562</v>
      </c>
      <c r="F28" s="84">
        <v>31.160923200623103</v>
      </c>
      <c r="G28" s="84">
        <v>111.00090649970421</v>
      </c>
      <c r="H28" s="85">
        <v>1691.3940597811436</v>
      </c>
      <c r="I28" s="86">
        <v>405.91684323144233</v>
      </c>
      <c r="J28" s="87">
        <v>0.544124454733837</v>
      </c>
      <c r="K28" s="86">
        <v>23.99903717856854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49.7475</v>
      </c>
      <c r="C29" s="127">
        <v>1608.8933333333334</v>
      </c>
      <c r="D29" s="128">
        <v>13.749066666666666</v>
      </c>
      <c r="E29" s="129">
        <v>22763</v>
      </c>
      <c r="F29" s="84">
        <v>52.174344173905645</v>
      </c>
      <c r="G29" s="84">
        <v>91.36754586486244</v>
      </c>
      <c r="H29" s="85">
        <v>1667.7291862109898</v>
      </c>
      <c r="I29" s="86">
        <v>559.4364815991335</v>
      </c>
      <c r="J29" s="87">
        <v>0.7499148546905273</v>
      </c>
      <c r="K29" s="86">
        <v>33.54462344972426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63.51976666666667</v>
      </c>
      <c r="C30" s="127">
        <v>1573.68</v>
      </c>
      <c r="D30" s="128">
        <v>13.425633333333332</v>
      </c>
      <c r="E30" s="129">
        <v>23076</v>
      </c>
      <c r="F30" s="84">
        <v>66.61846661466096</v>
      </c>
      <c r="G30" s="84">
        <v>79.12866465703648</v>
      </c>
      <c r="H30" s="85">
        <v>1631.228131400783</v>
      </c>
      <c r="I30" s="86">
        <v>618.6276170926185</v>
      </c>
      <c r="J30" s="87">
        <v>0.8292595403386306</v>
      </c>
      <c r="K30" s="86">
        <v>37.924856886360345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73.5437</v>
      </c>
      <c r="C31" s="127">
        <v>1513.5733333333335</v>
      </c>
      <c r="D31" s="128">
        <v>12.875333333333336</v>
      </c>
      <c r="E31" s="129">
        <v>23603</v>
      </c>
      <c r="F31" s="84">
        <v>77.13139988185264</v>
      </c>
      <c r="G31" s="84">
        <v>62.36092299202419</v>
      </c>
      <c r="H31" s="85">
        <v>1568.9234153521604</v>
      </c>
      <c r="I31" s="86">
        <v>564.4782200920793</v>
      </c>
      <c r="J31" s="87">
        <v>0.7566732172816075</v>
      </c>
      <c r="K31" s="86">
        <v>35.97818598954174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85.19926666666667</v>
      </c>
      <c r="C32" s="127">
        <v>1428.7766666666666</v>
      </c>
      <c r="D32" s="128">
        <v>12.0983</v>
      </c>
      <c r="E32" s="129">
        <v>24474</v>
      </c>
      <c r="F32" s="84">
        <v>89.35556284096755</v>
      </c>
      <c r="G32" s="84">
        <v>46.4591045103577</v>
      </c>
      <c r="H32" s="85">
        <v>1481.0258071245146</v>
      </c>
      <c r="I32" s="86">
        <v>487.1832774669335</v>
      </c>
      <c r="J32" s="87">
        <v>0.6530606936554068</v>
      </c>
      <c r="K32" s="86">
        <v>32.896004000141765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95.29476666666666</v>
      </c>
      <c r="C33" s="127">
        <v>1335.4533333333331</v>
      </c>
      <c r="D33" s="128">
        <v>11.263633333333333</v>
      </c>
      <c r="E33" s="129">
        <v>25529</v>
      </c>
      <c r="F33" s="84">
        <v>99.9435540286185</v>
      </c>
      <c r="G33" s="84">
        <v>31.365452083416077</v>
      </c>
      <c r="H33" s="85">
        <v>1384.28971932431</v>
      </c>
      <c r="I33" s="86">
        <v>367.8815567295025</v>
      </c>
      <c r="J33" s="87">
        <v>0.4931388159912902</v>
      </c>
      <c r="K33" s="86">
        <v>26.576334431346464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105.125</v>
      </c>
      <c r="C34" s="127">
        <v>1245.1266666666668</v>
      </c>
      <c r="D34" s="128">
        <v>10.435</v>
      </c>
      <c r="E34" s="129">
        <v>26712</v>
      </c>
      <c r="F34" s="84">
        <v>110.25333798244799</v>
      </c>
      <c r="G34" s="84">
        <v>18.500862853596097</v>
      </c>
      <c r="H34" s="85">
        <v>1290.659883727284</v>
      </c>
      <c r="I34" s="86">
        <v>239.37895333958565</v>
      </c>
      <c r="J34" s="87">
        <v>0.32088331546861343</v>
      </c>
      <c r="K34" s="86">
        <v>18.54726382858372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113.341</v>
      </c>
      <c r="C35" s="127">
        <v>1169.9766666666667</v>
      </c>
      <c r="D35" s="128">
        <v>9.757530000000001</v>
      </c>
      <c r="E35" s="129">
        <v>27829</v>
      </c>
      <c r="F35" s="84">
        <v>118.87014107270998</v>
      </c>
      <c r="G35" s="84">
        <v>8.816102881612148</v>
      </c>
      <c r="H35" s="85">
        <v>1212.7617125140966</v>
      </c>
      <c r="I35" s="86">
        <v>122.98523134261639</v>
      </c>
      <c r="J35" s="87">
        <v>0.16485955944050454</v>
      </c>
      <c r="K35" s="86">
        <v>10.141193326102298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122.731</v>
      </c>
      <c r="C36" s="127">
        <v>1103.7466666666667</v>
      </c>
      <c r="D36" s="128">
        <v>9.191743333333333</v>
      </c>
      <c r="E36" s="129">
        <v>28654</v>
      </c>
      <c r="F36" s="84">
        <v>128.71821568536336</v>
      </c>
      <c r="G36" s="84">
        <v>0</v>
      </c>
      <c r="H36" s="85">
        <v>1144.1097380703252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604.0671821705729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0.5935244254251071</v>
      </c>
      <c r="BD41" s="5">
        <f aca="true" t="shared" si="0" ref="BD41:BD50">IF(ISERR(($BE$21*0.4912-B26*0.03607)/($BE$21*0.4912)),0,($BE$21*0.4912-B26*0.03607)/($BE$21*0.4912))</f>
        <v>0.9841977222766942</v>
      </c>
      <c r="BF41">
        <f aca="true" t="shared" si="1" ref="BF41:BF50">(I26*63025)/(746*E26)</f>
        <v>0.373361100481287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0.5822553806246896</v>
      </c>
      <c r="BD42" s="5">
        <f t="shared" si="0"/>
        <v>0.9524125440142994</v>
      </c>
      <c r="BF42">
        <f t="shared" si="1"/>
        <v>1.0756843250526025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0.5826978411263756</v>
      </c>
      <c r="BD43" s="5">
        <f t="shared" si="0"/>
        <v>0.9233492459845272</v>
      </c>
      <c r="BF43">
        <f t="shared" si="1"/>
        <v>1.5199647087846853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0.5791727624184945</v>
      </c>
      <c r="BD44" s="5">
        <f t="shared" si="0"/>
        <v>0.8716596810869619</v>
      </c>
      <c r="BF44">
        <f t="shared" si="1"/>
        <v>2.0763249007982467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0.5797371692501004</v>
      </c>
      <c r="BD45" s="5">
        <f t="shared" si="0"/>
        <v>0.8361295118090001</v>
      </c>
      <c r="BF45">
        <f t="shared" si="1"/>
        <v>2.264867504326668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0.5779525930949124</v>
      </c>
      <c r="BD46" s="5">
        <f t="shared" si="0"/>
        <v>0.8102694223419308</v>
      </c>
      <c r="BF46">
        <f t="shared" si="1"/>
        <v>2.0204774613046355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0.5760649866350575</v>
      </c>
      <c r="BD47" s="5">
        <f t="shared" si="0"/>
        <v>0.780199988840505</v>
      </c>
      <c r="BF47">
        <f t="shared" si="1"/>
        <v>1.68175002932222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0.574569679338148</v>
      </c>
      <c r="BD48" s="5">
        <f t="shared" si="0"/>
        <v>0.754155269214663</v>
      </c>
      <c r="BF48">
        <f t="shared" si="1"/>
        <v>1.2174418848310182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0.5737723215958213</v>
      </c>
      <c r="BD49" s="5">
        <f t="shared" si="0"/>
        <v>0.7287948936985149</v>
      </c>
      <c r="BF49">
        <f t="shared" si="1"/>
        <v>0.7571005899000212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0.5926089738987119</v>
      </c>
      <c r="BD50" s="5">
        <f t="shared" si="0"/>
        <v>0.7075989730956803</v>
      </c>
      <c r="BF50">
        <f t="shared" si="1"/>
        <v>0.37336137603714825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155.58278933333332</v>
      </c>
      <c r="C58" s="144">
        <f>AIRFLOW!C26</f>
        <v>1630.323333333333</v>
      </c>
      <c r="D58" s="145">
        <f>AIRFLOW!D26</f>
        <v>13.971366666666668</v>
      </c>
      <c r="E58" s="146">
        <f>AIRFLOW!E26</f>
        <v>22420.666666666668</v>
      </c>
      <c r="F58" s="74">
        <f>25.4*AIRFLOW!F26</f>
        <v>163.17262170387636</v>
      </c>
      <c r="G58" s="75">
        <f>AIRFLOW!G26*0.472</f>
        <v>62.029752273955964</v>
      </c>
      <c r="H58" s="74">
        <f>AIRFLOW!H26</f>
        <v>1689.942862978769</v>
      </c>
      <c r="I58" s="75">
        <f>AIRFLOW!I26</f>
        <v>99.08400739424543</v>
      </c>
      <c r="J58" s="76">
        <f>AIRFLOW!J26</f>
        <v>0.1328203852469778</v>
      </c>
      <c r="K58" s="77">
        <f>AIRFLOW!K26</f>
        <v>5.862719335743898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468.5267066666666</v>
      </c>
      <c r="C59" s="144">
        <f>AIRFLOW!C27</f>
        <v>1634.4533333333336</v>
      </c>
      <c r="D59" s="145">
        <f>AIRFLOW!D27</f>
        <v>13.971400000000001</v>
      </c>
      <c r="E59" s="146">
        <f>AIRFLOW!E27</f>
        <v>22471</v>
      </c>
      <c r="F59" s="74">
        <f>25.4*AIRFLOW!F27</f>
        <v>491.3829568981999</v>
      </c>
      <c r="G59" s="75">
        <f>AIRFLOW!G27*0.472</f>
        <v>59.374722989212195</v>
      </c>
      <c r="H59" s="74">
        <f>AIRFLOW!H27</f>
        <v>1694.2238935457744</v>
      </c>
      <c r="I59" s="75">
        <f>AIRFLOW!I27</f>
        <v>286.11011568932554</v>
      </c>
      <c r="J59" s="76">
        <f>AIRFLOW!J27</f>
        <v>0.3835256242484257</v>
      </c>
      <c r="K59" s="77">
        <f>AIRFLOW!K27</f>
        <v>16.877955990201027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754.6721</v>
      </c>
      <c r="C60" s="144">
        <f>AIRFLOW!C28</f>
        <v>1631.7233333333334</v>
      </c>
      <c r="D60" s="145">
        <f>AIRFLOW!D28</f>
        <v>13.959866666666668</v>
      </c>
      <c r="E60" s="146">
        <f>AIRFLOW!E28</f>
        <v>22562</v>
      </c>
      <c r="F60" s="74">
        <f>25.4*AIRFLOW!F28</f>
        <v>791.4874492958268</v>
      </c>
      <c r="G60" s="75">
        <f>AIRFLOW!G28*0.472</f>
        <v>52.392427867860384</v>
      </c>
      <c r="H60" s="74">
        <f>AIRFLOW!H28</f>
        <v>1691.3940597811436</v>
      </c>
      <c r="I60" s="75">
        <f>AIRFLOW!I28</f>
        <v>405.91684323144233</v>
      </c>
      <c r="J60" s="76">
        <f>AIRFLOW!J28</f>
        <v>0.544124454733837</v>
      </c>
      <c r="K60" s="77">
        <f>AIRFLOW!K28</f>
        <v>23.99903717856854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1263.5865</v>
      </c>
      <c r="C61" s="144">
        <f>AIRFLOW!C29</f>
        <v>1608.8933333333334</v>
      </c>
      <c r="D61" s="145">
        <f>AIRFLOW!D29</f>
        <v>13.749066666666666</v>
      </c>
      <c r="E61" s="146">
        <f>AIRFLOW!E29</f>
        <v>22763</v>
      </c>
      <c r="F61" s="74">
        <f>25.4*AIRFLOW!F29</f>
        <v>1325.2283420172032</v>
      </c>
      <c r="G61" s="75">
        <f>AIRFLOW!G29*0.472</f>
        <v>43.125481648215064</v>
      </c>
      <c r="H61" s="74">
        <f>AIRFLOW!H29</f>
        <v>1667.7291862109898</v>
      </c>
      <c r="I61" s="75">
        <f>AIRFLOW!I29</f>
        <v>559.4364815991335</v>
      </c>
      <c r="J61" s="76">
        <f>AIRFLOW!J29</f>
        <v>0.7499148546905273</v>
      </c>
      <c r="K61" s="77">
        <f>AIRFLOW!K29</f>
        <v>33.54462344972426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1613.4020733333334</v>
      </c>
      <c r="C62" s="144">
        <f>AIRFLOW!C30</f>
        <v>1573.68</v>
      </c>
      <c r="D62" s="145">
        <f>AIRFLOW!D30</f>
        <v>13.425633333333332</v>
      </c>
      <c r="E62" s="146">
        <f>AIRFLOW!E30</f>
        <v>23076</v>
      </c>
      <c r="F62" s="74">
        <f>25.4*AIRFLOW!F30</f>
        <v>1692.1090520123882</v>
      </c>
      <c r="G62" s="75">
        <f>AIRFLOW!G30*0.472</f>
        <v>37.34872971812122</v>
      </c>
      <c r="H62" s="74">
        <f>AIRFLOW!H30</f>
        <v>1631.228131400783</v>
      </c>
      <c r="I62" s="75">
        <f>AIRFLOW!I30</f>
        <v>618.6276170926185</v>
      </c>
      <c r="J62" s="76">
        <f>AIRFLOW!J30</f>
        <v>0.8292595403386306</v>
      </c>
      <c r="K62" s="77">
        <f>AIRFLOW!K30</f>
        <v>37.924856886360345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1868.0099799999998</v>
      </c>
      <c r="C63" s="144">
        <f>AIRFLOW!C31</f>
        <v>1513.5733333333335</v>
      </c>
      <c r="D63" s="145">
        <f>AIRFLOW!D31</f>
        <v>12.875333333333336</v>
      </c>
      <c r="E63" s="146">
        <f>AIRFLOW!E31</f>
        <v>23603</v>
      </c>
      <c r="F63" s="74">
        <f>25.4*AIRFLOW!F31</f>
        <v>1959.137556999057</v>
      </c>
      <c r="G63" s="75">
        <f>AIRFLOW!G31*0.472</f>
        <v>29.434355652235418</v>
      </c>
      <c r="H63" s="74">
        <f>AIRFLOW!H31</f>
        <v>1568.9234153521604</v>
      </c>
      <c r="I63" s="75">
        <f>AIRFLOW!I31</f>
        <v>564.4782200920793</v>
      </c>
      <c r="J63" s="76">
        <f>AIRFLOW!J31</f>
        <v>0.7566732172816075</v>
      </c>
      <c r="K63" s="77">
        <f>AIRFLOW!K31</f>
        <v>35.97818598954174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2164.0613733333334</v>
      </c>
      <c r="C64" s="144">
        <f>AIRFLOW!C32</f>
        <v>1428.7766666666666</v>
      </c>
      <c r="D64" s="145">
        <f>AIRFLOW!D32</f>
        <v>12.0983</v>
      </c>
      <c r="E64" s="146">
        <f>AIRFLOW!E32</f>
        <v>24474</v>
      </c>
      <c r="F64" s="74">
        <f>25.4*AIRFLOW!F32</f>
        <v>2269.631296160576</v>
      </c>
      <c r="G64" s="75">
        <f>AIRFLOW!G32*0.472</f>
        <v>21.92869732888883</v>
      </c>
      <c r="H64" s="74">
        <f>AIRFLOW!H32</f>
        <v>1481.0258071245146</v>
      </c>
      <c r="I64" s="75">
        <f>AIRFLOW!I32</f>
        <v>487.1832774669335</v>
      </c>
      <c r="J64" s="76">
        <f>AIRFLOW!J32</f>
        <v>0.6530606936554068</v>
      </c>
      <c r="K64" s="77">
        <f>AIRFLOW!K32</f>
        <v>32.896004000141765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2420.4870733333332</v>
      </c>
      <c r="C65" s="144">
        <f>AIRFLOW!C33</f>
        <v>1335.4533333333331</v>
      </c>
      <c r="D65" s="145">
        <f>AIRFLOW!D33</f>
        <v>11.263633333333333</v>
      </c>
      <c r="E65" s="146">
        <f>AIRFLOW!E33</f>
        <v>25529</v>
      </c>
      <c r="F65" s="74">
        <f>25.4*AIRFLOW!F33</f>
        <v>2538.5662723269097</v>
      </c>
      <c r="G65" s="75">
        <f>AIRFLOW!G33*0.472</f>
        <v>14.804493383372387</v>
      </c>
      <c r="H65" s="74">
        <f>AIRFLOW!H33</f>
        <v>1384.28971932431</v>
      </c>
      <c r="I65" s="75">
        <f>AIRFLOW!I33</f>
        <v>367.8815567295025</v>
      </c>
      <c r="J65" s="76">
        <f>AIRFLOW!J33</f>
        <v>0.4931388159912902</v>
      </c>
      <c r="K65" s="77">
        <f>AIRFLOW!K33</f>
        <v>26.576334431346464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2670.1749999999997</v>
      </c>
      <c r="C66" s="144">
        <f>AIRFLOW!C34</f>
        <v>1245.1266666666668</v>
      </c>
      <c r="D66" s="145">
        <f>AIRFLOW!D34</f>
        <v>10.435</v>
      </c>
      <c r="E66" s="146">
        <f>AIRFLOW!E34</f>
        <v>26712</v>
      </c>
      <c r="F66" s="74">
        <f>25.4*AIRFLOW!F34</f>
        <v>2800.434784754179</v>
      </c>
      <c r="G66" s="75">
        <f>AIRFLOW!G34*0.472</f>
        <v>8.732407266897358</v>
      </c>
      <c r="H66" s="74">
        <f>AIRFLOW!H34</f>
        <v>1290.659883727284</v>
      </c>
      <c r="I66" s="75">
        <f>AIRFLOW!I34</f>
        <v>239.37895333958565</v>
      </c>
      <c r="J66" s="76">
        <f>AIRFLOW!J34</f>
        <v>0.32088331546861343</v>
      </c>
      <c r="K66" s="77">
        <f>AIRFLOW!K34</f>
        <v>18.54726382858372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2878.8614</v>
      </c>
      <c r="C67" s="144">
        <f>AIRFLOW!C35</f>
        <v>1169.9766666666667</v>
      </c>
      <c r="D67" s="145">
        <f>AIRFLOW!D35</f>
        <v>9.757530000000001</v>
      </c>
      <c r="E67" s="146">
        <f>AIRFLOW!E35</f>
        <v>27829</v>
      </c>
      <c r="F67" s="74">
        <f>25.4*AIRFLOW!F35</f>
        <v>3019.3015832468336</v>
      </c>
      <c r="G67" s="75">
        <f>AIRFLOW!G35*0.472</f>
        <v>4.161200560120934</v>
      </c>
      <c r="H67" s="74">
        <f>AIRFLOW!H35</f>
        <v>1212.7617125140966</v>
      </c>
      <c r="I67" s="75">
        <f>AIRFLOW!I35</f>
        <v>122.98523134261639</v>
      </c>
      <c r="J67" s="76">
        <f>AIRFLOW!J35</f>
        <v>0.16485955944050454</v>
      </c>
      <c r="K67" s="77">
        <f>AIRFLOW!K35</f>
        <v>10.141193326102298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3117.3673999999996</v>
      </c>
      <c r="C68" s="144">
        <f>AIRFLOW!C36</f>
        <v>1103.7466666666667</v>
      </c>
      <c r="D68" s="145">
        <f>AIRFLOW!D36</f>
        <v>9.191743333333333</v>
      </c>
      <c r="E68" s="146">
        <f>AIRFLOW!E36</f>
        <v>28654</v>
      </c>
      <c r="F68" s="74">
        <f>25.4*AIRFLOW!F36</f>
        <v>3269.4426784082293</v>
      </c>
      <c r="G68" s="75">
        <f>AIRFLOW!G36*0.472</f>
        <v>0</v>
      </c>
      <c r="H68" s="74">
        <f>AIRFLOW!H36</f>
        <v>1144.1097380703252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604.0671821705729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8"/>
      <c r="B71" s="158"/>
      <c r="C71" s="158"/>
      <c r="D71" s="158"/>
      <c r="E71" s="159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1.525623469211064</v>
      </c>
      <c r="C74" s="144">
        <f>AIRFLOW!C26</f>
        <v>1630.323333333333</v>
      </c>
      <c r="D74" s="145">
        <f>AIRFLOW!D26</f>
        <v>13.971366666666668</v>
      </c>
      <c r="E74" s="149">
        <f>AIRFLOW!E26</f>
        <v>22420.666666666668</v>
      </c>
      <c r="F74" s="80">
        <f>AIRFLOW!F26*(0.07355/0.2952998)</f>
        <v>1.6000483232806875</v>
      </c>
      <c r="G74" s="80">
        <f>AIRFLOW!G26*0.472*(0.001*3600)</f>
        <v>223.30710818624146</v>
      </c>
      <c r="H74" s="79">
        <f>AIRFLOW!H26</f>
        <v>1689.942862978769</v>
      </c>
      <c r="I74" s="81">
        <f>AIRFLOW!I26</f>
        <v>99.08400739424543</v>
      </c>
      <c r="J74" s="82">
        <f>AIRFLOW!J26</f>
        <v>0.1328203852469778</v>
      </c>
      <c r="K74" s="80">
        <f>AIRFLOW!K26</f>
        <v>5.862719335743898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4.594308552415771</v>
      </c>
      <c r="C75" s="144">
        <f>AIRFLOW!C27</f>
        <v>1634.4533333333336</v>
      </c>
      <c r="D75" s="145">
        <f>AIRFLOW!D27</f>
        <v>13.971400000000001</v>
      </c>
      <c r="E75" s="149">
        <f>AIRFLOW!E27</f>
        <v>22471</v>
      </c>
      <c r="F75" s="80">
        <f>AIRFLOW!F27*(0.07355/0.2952998)</f>
        <v>4.818433803806396</v>
      </c>
      <c r="G75" s="80">
        <f>AIRFLOW!G27*0.472*(0.001*3600)</f>
        <v>213.7490027611639</v>
      </c>
      <c r="H75" s="79">
        <f>AIRFLOW!H27</f>
        <v>1694.2238935457744</v>
      </c>
      <c r="I75" s="81">
        <f>AIRFLOW!I27</f>
        <v>286.11011568932554</v>
      </c>
      <c r="J75" s="82">
        <f>AIRFLOW!J27</f>
        <v>0.3835256242484257</v>
      </c>
      <c r="K75" s="80">
        <f>AIRFLOW!K27</f>
        <v>16.877955990201027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7.400210988967822</v>
      </c>
      <c r="C76" s="144">
        <f>AIRFLOW!C28</f>
        <v>1631.7233333333334</v>
      </c>
      <c r="D76" s="145">
        <f>AIRFLOW!D28</f>
        <v>13.959866666666668</v>
      </c>
      <c r="E76" s="149">
        <f>AIRFLOW!E28</f>
        <v>22562</v>
      </c>
      <c r="F76" s="80">
        <f>AIRFLOW!F28*(0.07355/0.2952998)</f>
        <v>7.761217249066303</v>
      </c>
      <c r="G76" s="80">
        <f>AIRFLOW!G28*0.472*(0.001*3600)</f>
        <v>188.6127403242974</v>
      </c>
      <c r="H76" s="79">
        <f>AIRFLOW!H28</f>
        <v>1691.3940597811436</v>
      </c>
      <c r="I76" s="81">
        <f>AIRFLOW!I28</f>
        <v>405.91684323144233</v>
      </c>
      <c r="J76" s="82">
        <f>AIRFLOW!J28</f>
        <v>0.544124454733837</v>
      </c>
      <c r="K76" s="80">
        <f>AIRFLOW!K28</f>
        <v>23.99903717856854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12.390555716597168</v>
      </c>
      <c r="C77" s="144">
        <f>AIRFLOW!C29</f>
        <v>1608.8933333333334</v>
      </c>
      <c r="D77" s="145">
        <f>AIRFLOW!D29</f>
        <v>13.749066666666666</v>
      </c>
      <c r="E77" s="149">
        <f>AIRFLOW!E29</f>
        <v>22763</v>
      </c>
      <c r="F77" s="80">
        <f>AIRFLOW!F29*(0.07355/0.2952998)</f>
        <v>12.99500715540871</v>
      </c>
      <c r="G77" s="80">
        <f>AIRFLOW!G29*0.472*(0.001*3600)</f>
        <v>155.25173393357423</v>
      </c>
      <c r="H77" s="79">
        <f>AIRFLOW!H29</f>
        <v>1667.7291862109898</v>
      </c>
      <c r="I77" s="81">
        <f>AIRFLOW!I29</f>
        <v>559.4364815991335</v>
      </c>
      <c r="J77" s="82">
        <f>AIRFLOW!J29</f>
        <v>0.7499148546905273</v>
      </c>
      <c r="K77" s="80">
        <f>AIRFLOW!K29</f>
        <v>33.54462344972426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15.820799195710034</v>
      </c>
      <c r="C78" s="144">
        <f>AIRFLOW!C30</f>
        <v>1573.68</v>
      </c>
      <c r="D78" s="145">
        <f>AIRFLOW!D30</f>
        <v>13.425633333333332</v>
      </c>
      <c r="E78" s="149">
        <f>AIRFLOW!E30</f>
        <v>23076</v>
      </c>
      <c r="F78" s="80">
        <f>AIRFLOW!F30*(0.07355/0.2952998)</f>
        <v>16.592589021422683</v>
      </c>
      <c r="G78" s="80">
        <f>AIRFLOW!G30*0.472*(0.001*3600)</f>
        <v>134.4554269852364</v>
      </c>
      <c r="H78" s="79">
        <f>AIRFLOW!H30</f>
        <v>1631.228131400783</v>
      </c>
      <c r="I78" s="81">
        <f>AIRFLOW!I30</f>
        <v>618.6276170926185</v>
      </c>
      <c r="J78" s="82">
        <f>AIRFLOW!J30</f>
        <v>0.8292595403386306</v>
      </c>
      <c r="K78" s="80">
        <f>AIRFLOW!K30</f>
        <v>37.924856886360345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18.317449368404585</v>
      </c>
      <c r="C79" s="144">
        <f>AIRFLOW!C31</f>
        <v>1513.5733333333335</v>
      </c>
      <c r="D79" s="145">
        <f>AIRFLOW!D31</f>
        <v>12.875333333333336</v>
      </c>
      <c r="E79" s="149">
        <f>AIRFLOW!E31</f>
        <v>23603</v>
      </c>
      <c r="F79" s="80">
        <f>AIRFLOW!F31*(0.07355/0.2952998)</f>
        <v>19.211033875777304</v>
      </c>
      <c r="G79" s="80">
        <f>AIRFLOW!G31*0.472*(0.001*3600)</f>
        <v>105.9636803480475</v>
      </c>
      <c r="H79" s="79">
        <f>AIRFLOW!H31</f>
        <v>1568.9234153521604</v>
      </c>
      <c r="I79" s="81">
        <f>AIRFLOW!I31</f>
        <v>564.4782200920793</v>
      </c>
      <c r="J79" s="82">
        <f>AIRFLOW!J31</f>
        <v>0.7566732172816075</v>
      </c>
      <c r="K79" s="80">
        <f>AIRFLOW!K31</f>
        <v>35.97818598954174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21.22048868076895</v>
      </c>
      <c r="C80" s="144">
        <f>AIRFLOW!C32</f>
        <v>1428.7766666666666</v>
      </c>
      <c r="D80" s="145">
        <f>AIRFLOW!D32</f>
        <v>12.0983</v>
      </c>
      <c r="E80" s="149">
        <f>AIRFLOW!E32</f>
        <v>24474</v>
      </c>
      <c r="F80" s="80">
        <f>AIRFLOW!F32*(0.07355/0.2952998)</f>
        <v>22.25569284826188</v>
      </c>
      <c r="G80" s="80">
        <f>AIRFLOW!G32*0.472*(0.001*3600)</f>
        <v>78.94331038399979</v>
      </c>
      <c r="H80" s="79">
        <f>AIRFLOW!H32</f>
        <v>1481.0258071245146</v>
      </c>
      <c r="I80" s="81">
        <f>AIRFLOW!I32</f>
        <v>487.1832774669335</v>
      </c>
      <c r="J80" s="82">
        <f>AIRFLOW!J32</f>
        <v>0.6530606936554068</v>
      </c>
      <c r="K80" s="80">
        <f>AIRFLOW!K32</f>
        <v>32.896004000141765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23.734963885289908</v>
      </c>
      <c r="C81" s="144">
        <f>AIRFLOW!C33</f>
        <v>1335.4533333333331</v>
      </c>
      <c r="D81" s="145">
        <f>AIRFLOW!D33</f>
        <v>11.263633333333333</v>
      </c>
      <c r="E81" s="149">
        <f>AIRFLOW!E33</f>
        <v>25529</v>
      </c>
      <c r="F81" s="80">
        <f>AIRFLOW!F33*(0.07355/0.2952998)</f>
        <v>24.892832297227734</v>
      </c>
      <c r="G81" s="80">
        <f>AIRFLOW!G33*0.472*(0.001*3600)</f>
        <v>53.29617618014059</v>
      </c>
      <c r="H81" s="79">
        <f>AIRFLOW!H33</f>
        <v>1384.28971932431</v>
      </c>
      <c r="I81" s="81">
        <f>AIRFLOW!I33</f>
        <v>367.8815567295025</v>
      </c>
      <c r="J81" s="82">
        <f>AIRFLOW!J33</f>
        <v>0.4931388159912902</v>
      </c>
      <c r="K81" s="80">
        <f>AIRFLOW!K33</f>
        <v>26.576334431346464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26.183369409664348</v>
      </c>
      <c r="C82" s="144">
        <f>AIRFLOW!C34</f>
        <v>1245.1266666666668</v>
      </c>
      <c r="D82" s="145">
        <f>AIRFLOW!D34</f>
        <v>10.435</v>
      </c>
      <c r="E82" s="149">
        <f>AIRFLOW!E34</f>
        <v>26712</v>
      </c>
      <c r="F82" s="80">
        <f>AIRFLOW!F34*(0.07355/0.2952998)</f>
        <v>27.46067897306077</v>
      </c>
      <c r="G82" s="80">
        <f>AIRFLOW!G34*0.472*(0.001*3600)</f>
        <v>31.436666160830487</v>
      </c>
      <c r="H82" s="79">
        <f>AIRFLOW!H34</f>
        <v>1290.659883727284</v>
      </c>
      <c r="I82" s="81">
        <f>AIRFLOW!I34</f>
        <v>239.37895333958565</v>
      </c>
      <c r="J82" s="82">
        <f>AIRFLOW!J34</f>
        <v>0.32088331546861343</v>
      </c>
      <c r="K82" s="80">
        <f>AIRFLOW!K34</f>
        <v>18.54726382858372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28.22971959344368</v>
      </c>
      <c r="C83" s="144">
        <f>AIRFLOW!C35</f>
        <v>1169.9766666666667</v>
      </c>
      <c r="D83" s="145">
        <f>AIRFLOW!D35</f>
        <v>9.757530000000001</v>
      </c>
      <c r="E83" s="149">
        <f>AIRFLOW!E35</f>
        <v>27829</v>
      </c>
      <c r="F83" s="80">
        <f>AIRFLOW!F35*(0.07355/0.2952998)</f>
        <v>29.60685674659387</v>
      </c>
      <c r="G83" s="80">
        <f>AIRFLOW!G35*0.472*(0.001*3600)</f>
        <v>14.98032201643536</v>
      </c>
      <c r="H83" s="79">
        <f>AIRFLOW!H35</f>
        <v>1212.7617125140966</v>
      </c>
      <c r="I83" s="81">
        <f>AIRFLOW!I35</f>
        <v>122.98523134261639</v>
      </c>
      <c r="J83" s="82">
        <f>AIRFLOW!J35</f>
        <v>0.16485955944050454</v>
      </c>
      <c r="K83" s="80">
        <f>AIRFLOW!K35</f>
        <v>10.141193326102298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30.5684766803093</v>
      </c>
      <c r="C84" s="144">
        <f>AIRFLOW!C36</f>
        <v>1103.7466666666667</v>
      </c>
      <c r="D84" s="145">
        <f>AIRFLOW!D36</f>
        <v>9.191743333333333</v>
      </c>
      <c r="E84" s="149">
        <f>AIRFLOW!E36</f>
        <v>28654</v>
      </c>
      <c r="F84" s="80">
        <f>AIRFLOW!F36*(0.07355/0.2952998)</f>
        <v>32.05970597900329</v>
      </c>
      <c r="G84" s="80">
        <f>AIRFLOW!G36*0.472*(0.001*3600)</f>
        <v>0</v>
      </c>
      <c r="H84" s="79">
        <f>AIRFLOW!H36</f>
        <v>1144.1097380703252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604.0671821705729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115.85 in H2O, 2942 mm H2O or 28.85 kPa, Maximum open watts = 1910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1" t="s">
        <v>106</v>
      </c>
      <c r="B97" s="161"/>
      <c r="C97" s="16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1" t="s">
        <v>107</v>
      </c>
      <c r="B99" s="161"/>
      <c r="C99">
        <f>F36*D96</f>
        <v>115.84639411682703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2942.4984105674066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28.85373538110296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1" t="s">
        <v>110</v>
      </c>
      <c r="B102" s="161"/>
      <c r="C102">
        <f>H74*D97</f>
        <v>1909.6354351660088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7">
        <f>IF(ISERR(+$BE$105),"",+$BE$105)</f>
        <v>315.67896416958484</v>
      </c>
      <c r="BC125" s="157"/>
      <c r="BD125" s="157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2006-07-05T17:39:43Z</cp:lastPrinted>
  <dcterms:created xsi:type="dcterms:W3CDTF">1997-11-24T14:11:41Z</dcterms:created>
  <dcterms:modified xsi:type="dcterms:W3CDTF">2009-07-21T19:38:03Z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-942245686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