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<sst xmlns="http://schemas.openxmlformats.org/spreadsheetml/2006/main" count="78" uniqueCount="30">
  <si>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</si>
  <si>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</si>
  <si>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</si>
  <si>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</si>
  <si>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</si>
  <si>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</si>
  <si>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</si>
  <si>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</si>
  <si>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</si>
  <si>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</si>
  <si>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</si>
  <si>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</si>
  <si>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</si>
  <si>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</si>
  <si>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</si>
  <si>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</si>
  <si>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</si>
  <si>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</si>
  <si>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</si>
  <si>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</si>
  <si>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</si>
  <si>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</si>
  <si>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</si>
  <si>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</si>
  <si>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</si>
  <si>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121.80 inH20, 3094 mmH20 or 30.34 Pa, Maximum open watts = 1643 watts.</t>
  </si>
  <si>
    <t>LIGHTHOUSE</t>
  </si>
  <si>
    <t>VACUUM</t>
  </si>
  <si>
    <t>MOTORS</t>
  </si>
  <si>
    <t>LH9800-00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</si>
</sst>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  <font>
      <sz val="24"/>
      <name val="Helv"/>
      <family val="0"/>
    </font>
    <font>
      <sz val="10"/>
      <color indexed="8"/>
      <name val="Arial"/>
      <family val="0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2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2" fillId="0" borderId="18" xfId="0" applyNumberFormat="1" applyFont="1" applyBorder="1" applyAlignment="1" applyProtection="1">
      <alignment horizontal="center" vertical="center"/>
      <protection/>
    </xf>
    <xf numFmtId="168" fontId="22" fillId="0" borderId="18" xfId="0" applyNumberFormat="1" applyFont="1" applyBorder="1" applyAlignment="1" applyProtection="1">
      <alignment horizontal="center" vertical="center"/>
      <protection/>
    </xf>
    <xf numFmtId="171" fontId="22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1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2" fillId="0" borderId="18" xfId="0" applyNumberFormat="1" applyFont="1" applyBorder="1" applyAlignment="1" applyProtection="1">
      <alignment horizontal="center"/>
      <protection/>
    </xf>
    <xf numFmtId="168" fontId="22" fillId="0" borderId="18" xfId="0" applyNumberFormat="1" applyFont="1" applyBorder="1" applyAlignment="1" applyProtection="1">
      <alignment horizontal="center"/>
      <protection/>
    </xf>
    <xf numFmtId="171" fontId="22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2" fillId="0" borderId="18" xfId="0" applyNumberFormat="1" applyFont="1" applyBorder="1" applyAlignment="1" applyProtection="1">
      <alignment horizontal="center"/>
      <protection/>
    </xf>
    <xf numFmtId="3" fontId="22" fillId="0" borderId="18" xfId="0" applyNumberFormat="1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center"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 quotePrefix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6509853"/>
        <c:axId val="2850941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1826699"/>
        <c:axId val="23292264"/>
      </c:scatterChart>
      <c:valAx>
        <c:axId val="36509853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509410"/>
        <c:crosses val="autoZero"/>
        <c:crossBetween val="midCat"/>
        <c:dispUnits/>
        <c:majorUnit val="10"/>
      </c:valAx>
      <c:valAx>
        <c:axId val="28509410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09853"/>
        <c:crosses val="autoZero"/>
        <c:crossBetween val="midCat"/>
        <c:dispUnits/>
      </c:valAx>
      <c:valAx>
        <c:axId val="61826699"/>
        <c:scaling>
          <c:orientation val="minMax"/>
        </c:scaling>
        <c:axPos val="b"/>
        <c:delete val="1"/>
        <c:majorTickMark val="out"/>
        <c:minorTickMark val="none"/>
        <c:tickLblPos val="nextTo"/>
        <c:crossAx val="23292264"/>
        <c:crosses val="max"/>
        <c:crossBetween val="midCat"/>
        <c:dispUnits/>
      </c:valAx>
      <c:valAx>
        <c:axId val="2329226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2669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375497"/>
        <c:axId val="4232254"/>
      </c:scatterChart>
      <c:valAx>
        <c:axId val="1937549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232254"/>
        <c:crosses val="autoZero"/>
        <c:crossBetween val="midCat"/>
        <c:dispUnits/>
      </c:valAx>
      <c:valAx>
        <c:axId val="423225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3754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1768471"/>
        <c:axId val="5448470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328181"/>
        <c:axId val="2782938"/>
      </c:scatterChart>
      <c:valAx>
        <c:axId val="2176847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4484708"/>
        <c:crosses val="autoZero"/>
        <c:crossBetween val="midCat"/>
        <c:dispUnits/>
        <c:majorUnit val="5"/>
      </c:valAx>
      <c:valAx>
        <c:axId val="5448470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68471"/>
        <c:crosses val="autoZero"/>
        <c:crossBetween val="midCat"/>
        <c:dispUnits/>
      </c:valAx>
      <c:valAx>
        <c:axId val="3328181"/>
        <c:scaling>
          <c:orientation val="minMax"/>
        </c:scaling>
        <c:axPos val="b"/>
        <c:delete val="1"/>
        <c:majorTickMark val="out"/>
        <c:minorTickMark val="none"/>
        <c:tickLblPos val="nextTo"/>
        <c:crossAx val="2782938"/>
        <c:crosses val="max"/>
        <c:crossBetween val="midCat"/>
        <c:dispUnits/>
      </c:valAx>
      <c:valAx>
        <c:axId val="278293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818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8305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6294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5" sqref="L5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30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30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30.75">
      <c r="A4" s="127" t="s">
        <v>21</v>
      </c>
      <c r="B4" s="127"/>
      <c r="C4" s="127"/>
      <c r="D4" s="58"/>
      <c r="E4" s="59"/>
      <c r="F4" s="59"/>
      <c r="G4" s="59"/>
      <c r="H4" s="107"/>
      <c r="I4" s="107"/>
      <c r="J4" s="109" t="s">
        <v>26</v>
      </c>
      <c r="K4" s="107"/>
      <c r="L4" s="108"/>
      <c r="M4" s="109"/>
      <c r="N4" s="4"/>
    </row>
    <row r="5" spans="1:14" ht="30.75">
      <c r="A5" s="2"/>
      <c r="B5" s="55"/>
      <c r="C5" s="55"/>
      <c r="D5" s="55"/>
      <c r="E5" s="55"/>
      <c r="F5" s="55"/>
      <c r="G5" s="60"/>
      <c r="H5" s="110"/>
      <c r="I5" s="110"/>
      <c r="J5" s="108" t="s">
        <v>27</v>
      </c>
      <c r="K5" s="110"/>
      <c r="L5" s="110"/>
      <c r="M5" s="109"/>
      <c r="N5" s="4"/>
    </row>
    <row r="6" spans="1:14" ht="30.75">
      <c r="A6" s="56"/>
      <c r="B6" s="62"/>
      <c r="C6" s="63"/>
      <c r="D6" s="63"/>
      <c r="E6" s="58"/>
      <c r="F6" s="58"/>
      <c r="G6" s="64"/>
      <c r="H6" s="111"/>
      <c r="I6" s="111"/>
      <c r="J6" s="112" t="s">
        <v>28</v>
      </c>
      <c r="K6" s="112"/>
      <c r="L6" s="111"/>
      <c r="M6" s="109"/>
      <c r="N6" s="4"/>
    </row>
    <row r="7" spans="1:14" ht="30.75">
      <c r="A7" s="65" t="s">
        <v>22</v>
      </c>
      <c r="B7" s="66">
        <v>120</v>
      </c>
      <c r="C7" s="63"/>
      <c r="D7" s="63"/>
      <c r="E7" s="58"/>
      <c r="F7" s="58"/>
      <c r="G7" s="64"/>
      <c r="H7" s="111"/>
      <c r="I7" s="111"/>
      <c r="J7" s="111"/>
      <c r="K7" s="111"/>
      <c r="L7" s="111"/>
      <c r="M7" s="109"/>
      <c r="N7" s="4"/>
    </row>
    <row r="8" spans="1:14" ht="30.75">
      <c r="A8" s="56"/>
      <c r="B8" s="62"/>
      <c r="C8" s="63"/>
      <c r="D8" s="63"/>
      <c r="E8" s="58"/>
      <c r="F8" s="58"/>
      <c r="G8" s="64"/>
      <c r="H8" s="111"/>
      <c r="I8" s="111"/>
      <c r="J8" s="112" t="s">
        <v>29</v>
      </c>
      <c r="K8" s="112"/>
      <c r="L8" s="111"/>
      <c r="M8" s="109"/>
      <c r="N8" s="4"/>
    </row>
    <row r="9" spans="1:14" ht="30.75">
      <c r="A9" s="62"/>
      <c r="B9" s="62"/>
      <c r="C9" s="63"/>
      <c r="D9" s="63"/>
      <c r="E9" s="58"/>
      <c r="F9" s="58"/>
      <c r="G9" s="64"/>
      <c r="H9" s="111"/>
      <c r="I9" s="111"/>
      <c r="J9" s="111"/>
      <c r="K9" s="111"/>
      <c r="L9" s="111"/>
      <c r="M9" s="109"/>
      <c r="N9" s="4"/>
    </row>
    <row r="10" spans="1:14" ht="15.75" hidden="1">
      <c r="A10" s="67"/>
      <c r="B10" s="67"/>
      <c r="C10" s="68"/>
      <c r="D10" s="68"/>
      <c r="E10" s="68"/>
      <c r="F10" s="68"/>
      <c r="G10" s="61"/>
      <c r="H10" s="69"/>
      <c r="I10" s="69"/>
      <c r="J10" s="69"/>
      <c r="K10" s="69"/>
      <c r="L10" s="69"/>
      <c r="M10" s="5"/>
      <c r="N10" s="3"/>
    </row>
    <row r="11" spans="1:14" ht="15.75" hidden="1">
      <c r="A11" s="2"/>
      <c r="B11" s="2"/>
      <c r="C11" s="67"/>
      <c r="D11" s="67"/>
      <c r="E11" s="67"/>
      <c r="F11" s="67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7"/>
      <c r="C12" s="67"/>
      <c r="D12" s="9"/>
      <c r="E12" s="67"/>
      <c r="F12" s="67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0"/>
      <c r="C14" s="70"/>
      <c r="D14" s="70"/>
      <c r="E14" s="70"/>
      <c r="F14" s="70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1"/>
      <c r="C15" s="71"/>
      <c r="D15" s="71"/>
      <c r="E15" s="71"/>
      <c r="F15" s="72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4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5"/>
      <c r="B22" s="75"/>
      <c r="C22" s="75"/>
      <c r="D22" s="75"/>
      <c r="E22" s="76"/>
      <c r="F22" s="21" t="s">
        <v>0</v>
      </c>
      <c r="G22" s="21" t="s">
        <v>1</v>
      </c>
      <c r="H22" s="21" t="s">
        <v>0</v>
      </c>
      <c r="I22" s="77"/>
      <c r="J22" s="77"/>
      <c r="K22" s="78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7"/>
      <c r="E23" s="79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0"/>
      <c r="B25" s="16"/>
      <c r="C25" s="16"/>
      <c r="D25" s="16"/>
      <c r="E25" s="81"/>
      <c r="F25" s="16"/>
      <c r="G25" s="16"/>
      <c r="H25" s="16"/>
      <c r="I25" s="16"/>
      <c r="J25" s="16"/>
      <c r="K25" s="82"/>
      <c r="L25" s="62"/>
      <c r="M25" s="62"/>
      <c r="N25" s="8"/>
    </row>
    <row r="26" spans="1:13" ht="15" customHeight="1" thickTop="1">
      <c r="A26" s="44">
        <v>2</v>
      </c>
      <c r="B26" s="83">
        <v>5.440273333333333</v>
      </c>
      <c r="C26" s="84">
        <v>1414.4</v>
      </c>
      <c r="D26" s="85">
        <v>12.246466666666668</v>
      </c>
      <c r="E26" s="86">
        <v>24273</v>
      </c>
      <c r="F26" s="45">
        <v>5.645112340592853</v>
      </c>
      <c r="G26" s="45">
        <v>123.42742090297718</v>
      </c>
      <c r="H26" s="46">
        <v>1454.3216387266577</v>
      </c>
      <c r="I26" s="47">
        <v>81.77425683216613</v>
      </c>
      <c r="J26" s="48">
        <v>0.10961696626295729</v>
      </c>
      <c r="K26" s="47">
        <v>5.6239163411128565</v>
      </c>
      <c r="L26" s="20"/>
      <c r="M26" s="20"/>
    </row>
    <row r="27" spans="1:13" ht="15" customHeight="1">
      <c r="A27" s="44">
        <v>1.5</v>
      </c>
      <c r="B27" s="83">
        <v>15.3808</v>
      </c>
      <c r="C27" s="84">
        <v>1425.6466666666665</v>
      </c>
      <c r="D27" s="85">
        <v>12.327066666666667</v>
      </c>
      <c r="E27" s="86">
        <v>24284</v>
      </c>
      <c r="F27" s="45">
        <v>15.959923071547363</v>
      </c>
      <c r="G27" s="45">
        <v>114.60560832031842</v>
      </c>
      <c r="H27" s="46">
        <v>1465.8857441401753</v>
      </c>
      <c r="I27" s="47">
        <v>214.6587831865461</v>
      </c>
      <c r="J27" s="48">
        <v>0.287746358158909</v>
      </c>
      <c r="K27" s="47">
        <v>14.64664753054736</v>
      </c>
      <c r="L27" s="20"/>
      <c r="M27" s="20"/>
    </row>
    <row r="28" spans="1:13" ht="15" customHeight="1">
      <c r="A28" s="44">
        <v>1.25</v>
      </c>
      <c r="B28" s="83">
        <v>27.5314</v>
      </c>
      <c r="C28" s="84">
        <v>1434.0333333333335</v>
      </c>
      <c r="D28" s="85">
        <v>12.396199999999999</v>
      </c>
      <c r="E28" s="86">
        <v>24287</v>
      </c>
      <c r="F28" s="45">
        <v>28.568021562727495</v>
      </c>
      <c r="G28" s="45">
        <v>106.4252982437987</v>
      </c>
      <c r="H28" s="46">
        <v>1474.509125651856</v>
      </c>
      <c r="I28" s="47">
        <v>356.8051362356444</v>
      </c>
      <c r="J28" s="48">
        <v>0.47829106734000587</v>
      </c>
      <c r="K28" s="47">
        <v>24.20126609090056</v>
      </c>
      <c r="L28" s="20"/>
      <c r="M28" s="20"/>
    </row>
    <row r="29" spans="1:14" ht="15" customHeight="1">
      <c r="A29" s="44">
        <v>1</v>
      </c>
      <c r="B29" s="83">
        <v>47.44736666666666</v>
      </c>
      <c r="C29" s="84">
        <v>1432.8366666666668</v>
      </c>
      <c r="D29" s="85">
        <v>12.382666666666665</v>
      </c>
      <c r="E29" s="86">
        <v>24214</v>
      </c>
      <c r="F29" s="45">
        <v>49.23387092657733</v>
      </c>
      <c r="G29" s="45">
        <v>88.83482062459643</v>
      </c>
      <c r="H29" s="46">
        <v>1473.2786829003878</v>
      </c>
      <c r="I29" s="47">
        <v>513.2957192125803</v>
      </c>
      <c r="J29" s="48">
        <v>0.6880639667728957</v>
      </c>
      <c r="K29" s="47">
        <v>34.8409149343631</v>
      </c>
      <c r="L29" s="20"/>
      <c r="M29" s="20"/>
      <c r="N29" s="10"/>
    </row>
    <row r="30" spans="1:13" ht="15" customHeight="1">
      <c r="A30" s="44">
        <v>0.875</v>
      </c>
      <c r="B30" s="83">
        <v>60.13033333333334</v>
      </c>
      <c r="C30" s="84">
        <v>1408.4733333333334</v>
      </c>
      <c r="D30" s="85">
        <v>12.163866666666665</v>
      </c>
      <c r="E30" s="86">
        <v>24442</v>
      </c>
      <c r="F30" s="45">
        <v>62.39438093379408</v>
      </c>
      <c r="G30" s="45">
        <v>76.62239002477821</v>
      </c>
      <c r="H30" s="46">
        <v>1448.2276910606133</v>
      </c>
      <c r="I30" s="47">
        <v>561.0629697794536</v>
      </c>
      <c r="J30" s="48">
        <v>0.7520951337526188</v>
      </c>
      <c r="K30" s="47">
        <v>38.74313827615159</v>
      </c>
      <c r="L30" s="20"/>
      <c r="M30" s="20"/>
    </row>
    <row r="31" spans="1:13" ht="15" customHeight="1">
      <c r="A31" s="44">
        <v>0.75</v>
      </c>
      <c r="B31" s="83">
        <v>71.90859999999999</v>
      </c>
      <c r="C31" s="84">
        <v>1362.1433333333334</v>
      </c>
      <c r="D31" s="85">
        <v>11.745266666666666</v>
      </c>
      <c r="E31" s="86">
        <v>24952</v>
      </c>
      <c r="F31" s="45">
        <v>74.61612687133768</v>
      </c>
      <c r="G31" s="45">
        <v>61.35447942669646</v>
      </c>
      <c r="H31" s="46">
        <v>1400.5900203011352</v>
      </c>
      <c r="I31" s="47">
        <v>537.2745710368936</v>
      </c>
      <c r="J31" s="48">
        <v>0.7202071997813587</v>
      </c>
      <c r="K31" s="47">
        <v>38.360323608518804</v>
      </c>
      <c r="L31" s="20"/>
      <c r="M31" s="20"/>
    </row>
    <row r="32" spans="1:13" ht="15" customHeight="1">
      <c r="A32" s="44">
        <v>0.625</v>
      </c>
      <c r="B32" s="83">
        <v>83.67916666666666</v>
      </c>
      <c r="C32" s="84">
        <v>1290.6533333333334</v>
      </c>
      <c r="D32" s="85">
        <v>11.092866666666666</v>
      </c>
      <c r="E32" s="86">
        <v>25869</v>
      </c>
      <c r="F32" s="45">
        <v>86.82988288588308</v>
      </c>
      <c r="G32" s="45">
        <v>45.81080052329204</v>
      </c>
      <c r="H32" s="46">
        <v>1327.0822050066154</v>
      </c>
      <c r="I32" s="47">
        <v>466.821748172737</v>
      </c>
      <c r="J32" s="48">
        <v>0.625766418462114</v>
      </c>
      <c r="K32" s="47">
        <v>35.17658456272746</v>
      </c>
      <c r="L32" s="20"/>
      <c r="M32" s="20"/>
    </row>
    <row r="33" spans="1:14" ht="15" customHeight="1">
      <c r="A33" s="44">
        <v>0.5</v>
      </c>
      <c r="B33" s="83">
        <v>95.09473333333334</v>
      </c>
      <c r="C33" s="84">
        <v>1195.67</v>
      </c>
      <c r="D33" s="85">
        <v>10.2417</v>
      </c>
      <c r="E33" s="86">
        <v>27093</v>
      </c>
      <c r="F33" s="45">
        <v>98.67527232064072</v>
      </c>
      <c r="G33" s="45">
        <v>31.168149733697007</v>
      </c>
      <c r="H33" s="46">
        <v>1229.4179537445582</v>
      </c>
      <c r="I33" s="47">
        <v>360.93833268682783</v>
      </c>
      <c r="J33" s="48">
        <v>0.4838315451566056</v>
      </c>
      <c r="K33" s="47">
        <v>29.358494889504357</v>
      </c>
      <c r="L33" s="20"/>
      <c r="M33" s="20"/>
      <c r="N33" s="17"/>
    </row>
    <row r="34" spans="1:13" ht="15" customHeight="1">
      <c r="A34" s="44">
        <v>0.375</v>
      </c>
      <c r="B34" s="83">
        <v>106.335</v>
      </c>
      <c r="C34" s="84">
        <v>1092.2966666666666</v>
      </c>
      <c r="D34" s="85">
        <v>9.321926666666668</v>
      </c>
      <c r="E34" s="86">
        <v>28728</v>
      </c>
      <c r="F34" s="45">
        <v>110.33876130064685</v>
      </c>
      <c r="G34" s="45">
        <v>18.505814232227667</v>
      </c>
      <c r="H34" s="46">
        <v>1123.1268935536855</v>
      </c>
      <c r="I34" s="47">
        <v>239.63604766355127</v>
      </c>
      <c r="J34" s="48">
        <v>0.3212279459296934</v>
      </c>
      <c r="K34" s="47">
        <v>21.337476660039723</v>
      </c>
      <c r="L34" s="20"/>
      <c r="M34" s="20"/>
    </row>
    <row r="35" spans="1:13" ht="15" customHeight="1">
      <c r="A35" s="44">
        <v>0.25</v>
      </c>
      <c r="B35" s="83">
        <v>116.87600000000002</v>
      </c>
      <c r="C35" s="84">
        <v>1002.0396666666667</v>
      </c>
      <c r="D35" s="85">
        <v>8.52482</v>
      </c>
      <c r="E35" s="86">
        <v>30387</v>
      </c>
      <c r="F35" s="45">
        <v>121.27665458949923</v>
      </c>
      <c r="G35" s="45">
        <v>8.894479206534156</v>
      </c>
      <c r="H35" s="46">
        <v>1030.3223770473562</v>
      </c>
      <c r="I35" s="47">
        <v>126.59431689701375</v>
      </c>
      <c r="J35" s="48">
        <v>0.1696974757332624</v>
      </c>
      <c r="K35" s="47">
        <v>12.288449307327099</v>
      </c>
      <c r="L35" s="20"/>
      <c r="M35" s="20"/>
    </row>
    <row r="36" spans="1:14" ht="15" customHeight="1">
      <c r="A36" s="44">
        <v>0</v>
      </c>
      <c r="B36" s="83">
        <v>130.42166666666668</v>
      </c>
      <c r="C36" s="84">
        <v>932.6133333333333</v>
      </c>
      <c r="D36" s="85">
        <v>7.910466666666667</v>
      </c>
      <c r="E36" s="86">
        <v>31862</v>
      </c>
      <c r="F36" s="45">
        <v>135.33234726821706</v>
      </c>
      <c r="G36" s="45">
        <v>0</v>
      </c>
      <c r="H36" s="46">
        <v>958.9364757011199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7"/>
      <c r="C37" s="88"/>
      <c r="D37" s="89"/>
      <c r="E37" s="90"/>
      <c r="F37" s="88" t="s">
        <v>19</v>
      </c>
      <c r="G37" s="91">
        <v>560.1853059188255</v>
      </c>
      <c r="H37" s="92"/>
      <c r="I37" s="93"/>
      <c r="J37" s="94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5"/>
      <c r="G38" s="95"/>
      <c r="H38" s="2"/>
      <c r="I38" s="95"/>
      <c r="J38" s="2"/>
      <c r="K38" s="2"/>
      <c r="L38" s="2"/>
      <c r="M38" s="2"/>
    </row>
    <row r="39" spans="1:13" ht="23.25" hidden="1">
      <c r="A39" s="2"/>
      <c r="B39" s="2"/>
      <c r="C39" s="2"/>
      <c r="D39" s="67"/>
      <c r="E39" s="96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7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7"/>
      <c r="N44" s="11"/>
    </row>
    <row r="45" spans="1:13" ht="15.75">
      <c r="A45" s="2"/>
      <c r="B45" s="95"/>
      <c r="C45" s="95"/>
      <c r="D45" s="95"/>
      <c r="E45" s="95"/>
      <c r="F45" s="95"/>
      <c r="G45" s="95"/>
      <c r="H45" s="95"/>
      <c r="I45" s="2"/>
      <c r="J45" s="2"/>
      <c r="K45" s="2"/>
      <c r="L45" s="2"/>
      <c r="M45" s="2"/>
    </row>
    <row r="46" spans="1:13" ht="15.75" customHeight="1">
      <c r="A46" s="2"/>
      <c r="B46" s="95"/>
      <c r="C46" s="95"/>
      <c r="D46" s="95"/>
      <c r="E46" s="95"/>
      <c r="F46" s="95"/>
      <c r="G46" s="95"/>
      <c r="H46" s="95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7"/>
      <c r="J55" s="77"/>
      <c r="K55" s="78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8"/>
      <c r="E56" s="99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0">
        <f>AIRFLOW!B26*25.4</f>
        <v>138.18294266666663</v>
      </c>
      <c r="C58" s="101">
        <f>AIRFLOW!C26</f>
        <v>1414.4</v>
      </c>
      <c r="D58" s="102">
        <f>AIRFLOW!D26</f>
        <v>12.246466666666668</v>
      </c>
      <c r="E58" s="103">
        <f>AIRFLOW!E26</f>
        <v>24273</v>
      </c>
      <c r="F58" s="35">
        <f>25.4*AIRFLOW!F26</f>
        <v>143.38585345105844</v>
      </c>
      <c r="G58" s="36">
        <f>AIRFLOW!G26*0.472</f>
        <v>58.257742666205225</v>
      </c>
      <c r="H58" s="35">
        <f>AIRFLOW!H26</f>
        <v>1454.3216387266577</v>
      </c>
      <c r="I58" s="36">
        <f>AIRFLOW!I26</f>
        <v>81.77425683216613</v>
      </c>
      <c r="J58" s="37">
        <f>AIRFLOW!J26</f>
        <v>0.10961696626295729</v>
      </c>
      <c r="K58" s="38">
        <f>AIRFLOW!K26</f>
        <v>5.6239163411128565</v>
      </c>
      <c r="L58" s="2"/>
      <c r="M58" s="2"/>
    </row>
    <row r="59" spans="1:13" ht="15.75">
      <c r="A59" s="34">
        <f>AIRFLOW!A27*25.4</f>
        <v>38.099999999999994</v>
      </c>
      <c r="B59" s="100">
        <f>AIRFLOW!B27*25.4</f>
        <v>390.67232</v>
      </c>
      <c r="C59" s="101">
        <f>AIRFLOW!C27</f>
        <v>1425.6466666666665</v>
      </c>
      <c r="D59" s="102">
        <f>AIRFLOW!D27</f>
        <v>12.327066666666667</v>
      </c>
      <c r="E59" s="103">
        <f>AIRFLOW!E27</f>
        <v>24284</v>
      </c>
      <c r="F59" s="35">
        <f>25.4*AIRFLOW!F27</f>
        <v>405.382046017303</v>
      </c>
      <c r="G59" s="36">
        <f>AIRFLOW!G27*0.472</f>
        <v>54.093847127190294</v>
      </c>
      <c r="H59" s="35">
        <f>AIRFLOW!H27</f>
        <v>1465.8857441401753</v>
      </c>
      <c r="I59" s="36">
        <f>AIRFLOW!I27</f>
        <v>214.6587831865461</v>
      </c>
      <c r="J59" s="37">
        <f>AIRFLOW!J27</f>
        <v>0.287746358158909</v>
      </c>
      <c r="K59" s="38">
        <f>AIRFLOW!K27</f>
        <v>14.64664753054736</v>
      </c>
      <c r="L59" s="2"/>
      <c r="M59" s="2"/>
    </row>
    <row r="60" spans="1:13" ht="15.75">
      <c r="A60" s="34">
        <f>AIRFLOW!A28*25.4</f>
        <v>31.75</v>
      </c>
      <c r="B60" s="100">
        <f>AIRFLOW!B28*25.4</f>
        <v>699.29756</v>
      </c>
      <c r="C60" s="101">
        <f>AIRFLOW!C28</f>
        <v>1434.0333333333335</v>
      </c>
      <c r="D60" s="102">
        <f>AIRFLOW!D28</f>
        <v>12.396199999999999</v>
      </c>
      <c r="E60" s="103">
        <f>AIRFLOW!E28</f>
        <v>24287</v>
      </c>
      <c r="F60" s="35">
        <f>25.4*AIRFLOW!F28</f>
        <v>725.6277476932784</v>
      </c>
      <c r="G60" s="36">
        <f>AIRFLOW!G28*0.472</f>
        <v>50.23274077107298</v>
      </c>
      <c r="H60" s="35">
        <f>AIRFLOW!H28</f>
        <v>1474.509125651856</v>
      </c>
      <c r="I60" s="36">
        <f>AIRFLOW!I28</f>
        <v>356.8051362356444</v>
      </c>
      <c r="J60" s="37">
        <f>AIRFLOW!J28</f>
        <v>0.47829106734000587</v>
      </c>
      <c r="K60" s="38">
        <f>AIRFLOW!K28</f>
        <v>24.20126609090056</v>
      </c>
      <c r="L60" s="2"/>
      <c r="M60" s="2"/>
    </row>
    <row r="61" spans="1:13" ht="15.75">
      <c r="A61" s="34">
        <f>AIRFLOW!A29*25.4</f>
        <v>25.4</v>
      </c>
      <c r="B61" s="100">
        <f>AIRFLOW!B29*25.4</f>
        <v>1205.163113333333</v>
      </c>
      <c r="C61" s="101">
        <f>AIRFLOW!C29</f>
        <v>1432.8366666666668</v>
      </c>
      <c r="D61" s="102">
        <f>AIRFLOW!D29</f>
        <v>12.382666666666665</v>
      </c>
      <c r="E61" s="103">
        <f>AIRFLOW!E29</f>
        <v>24214</v>
      </c>
      <c r="F61" s="35">
        <f>25.4*AIRFLOW!F29</f>
        <v>1250.540321535064</v>
      </c>
      <c r="G61" s="36">
        <f>AIRFLOW!G29*0.472</f>
        <v>41.93003533480952</v>
      </c>
      <c r="H61" s="35">
        <f>AIRFLOW!H29</f>
        <v>1473.2786829003878</v>
      </c>
      <c r="I61" s="36">
        <f>AIRFLOW!I29</f>
        <v>513.2957192125803</v>
      </c>
      <c r="J61" s="37">
        <f>AIRFLOW!J29</f>
        <v>0.6880639667728957</v>
      </c>
      <c r="K61" s="38">
        <f>AIRFLOW!K29</f>
        <v>34.8409149343631</v>
      </c>
      <c r="L61" s="2"/>
      <c r="M61" s="2"/>
    </row>
    <row r="62" spans="1:13" ht="15.75">
      <c r="A62" s="34">
        <f>AIRFLOW!A30*25.4</f>
        <v>22.224999999999998</v>
      </c>
      <c r="B62" s="100">
        <f>AIRFLOW!B30*25.4</f>
        <v>1527.3104666666668</v>
      </c>
      <c r="C62" s="101">
        <f>AIRFLOW!C30</f>
        <v>1408.4733333333334</v>
      </c>
      <c r="D62" s="102">
        <f>AIRFLOW!D30</f>
        <v>12.163866666666665</v>
      </c>
      <c r="E62" s="103">
        <f>AIRFLOW!E30</f>
        <v>24442</v>
      </c>
      <c r="F62" s="35">
        <f>25.4*AIRFLOW!F30</f>
        <v>1584.8172757183695</v>
      </c>
      <c r="G62" s="36">
        <f>AIRFLOW!G30*0.472</f>
        <v>36.16576809169531</v>
      </c>
      <c r="H62" s="35">
        <f>AIRFLOW!H30</f>
        <v>1448.2276910606133</v>
      </c>
      <c r="I62" s="36">
        <f>AIRFLOW!I30</f>
        <v>561.0629697794536</v>
      </c>
      <c r="J62" s="37">
        <f>AIRFLOW!J30</f>
        <v>0.7520951337526188</v>
      </c>
      <c r="K62" s="38">
        <f>AIRFLOW!K30</f>
        <v>38.74313827615159</v>
      </c>
      <c r="L62" s="2"/>
      <c r="M62" s="2"/>
    </row>
    <row r="63" spans="1:13" ht="15.75">
      <c r="A63" s="34">
        <f>AIRFLOW!A31*25.4</f>
        <v>19.049999999999997</v>
      </c>
      <c r="B63" s="100">
        <f>AIRFLOW!B31*25.4</f>
        <v>1826.4784399999996</v>
      </c>
      <c r="C63" s="101">
        <f>AIRFLOW!C31</f>
        <v>1362.1433333333334</v>
      </c>
      <c r="D63" s="102">
        <f>AIRFLOW!D31</f>
        <v>11.745266666666666</v>
      </c>
      <c r="E63" s="103">
        <f>AIRFLOW!E31</f>
        <v>24952</v>
      </c>
      <c r="F63" s="35">
        <f>25.4*AIRFLOW!F31</f>
        <v>1895.2496225319771</v>
      </c>
      <c r="G63" s="36">
        <f>AIRFLOW!G31*0.472</f>
        <v>28.959314289400726</v>
      </c>
      <c r="H63" s="35">
        <f>AIRFLOW!H31</f>
        <v>1400.5900203011352</v>
      </c>
      <c r="I63" s="36">
        <f>AIRFLOW!I31</f>
        <v>537.2745710368936</v>
      </c>
      <c r="J63" s="37">
        <f>AIRFLOW!J31</f>
        <v>0.7202071997813587</v>
      </c>
      <c r="K63" s="38">
        <f>AIRFLOW!K31</f>
        <v>38.360323608518804</v>
      </c>
      <c r="L63" s="2"/>
      <c r="M63" s="2"/>
    </row>
    <row r="64" spans="1:13" ht="15.75">
      <c r="A64" s="34">
        <f>AIRFLOW!A32*25.4</f>
        <v>15.875</v>
      </c>
      <c r="B64" s="100">
        <f>AIRFLOW!B32*25.4</f>
        <v>2125.450833333333</v>
      </c>
      <c r="C64" s="101">
        <f>AIRFLOW!C32</f>
        <v>1290.6533333333334</v>
      </c>
      <c r="D64" s="102">
        <f>AIRFLOW!D32</f>
        <v>11.092866666666666</v>
      </c>
      <c r="E64" s="103">
        <f>AIRFLOW!E32</f>
        <v>25869</v>
      </c>
      <c r="F64" s="35">
        <f>25.4*AIRFLOW!F32</f>
        <v>2205.4790253014303</v>
      </c>
      <c r="G64" s="36">
        <f>AIRFLOW!G32*0.472</f>
        <v>21.62269784699384</v>
      </c>
      <c r="H64" s="35">
        <f>AIRFLOW!H32</f>
        <v>1327.0822050066154</v>
      </c>
      <c r="I64" s="36">
        <f>AIRFLOW!I32</f>
        <v>466.821748172737</v>
      </c>
      <c r="J64" s="37">
        <f>AIRFLOW!J32</f>
        <v>0.625766418462114</v>
      </c>
      <c r="K64" s="38">
        <f>AIRFLOW!K32</f>
        <v>35.17658456272746</v>
      </c>
      <c r="L64" s="2"/>
      <c r="M64" s="2"/>
    </row>
    <row r="65" spans="1:13" ht="15.75">
      <c r="A65" s="34">
        <f>AIRFLOW!A33*25.4</f>
        <v>12.7</v>
      </c>
      <c r="B65" s="100">
        <f>AIRFLOW!B33*25.4</f>
        <v>2415.4062266666665</v>
      </c>
      <c r="C65" s="101">
        <f>AIRFLOW!C33</f>
        <v>1195.67</v>
      </c>
      <c r="D65" s="102">
        <f>AIRFLOW!D33</f>
        <v>10.2417</v>
      </c>
      <c r="E65" s="103">
        <f>AIRFLOW!E33</f>
        <v>27093</v>
      </c>
      <c r="F65" s="35">
        <f>25.4*AIRFLOW!F33</f>
        <v>2506.351916944274</v>
      </c>
      <c r="G65" s="36">
        <f>AIRFLOW!G33*0.472</f>
        <v>14.711366674304987</v>
      </c>
      <c r="H65" s="35">
        <f>AIRFLOW!H33</f>
        <v>1229.4179537445582</v>
      </c>
      <c r="I65" s="36">
        <f>AIRFLOW!I33</f>
        <v>360.93833268682783</v>
      </c>
      <c r="J65" s="37">
        <f>AIRFLOW!J33</f>
        <v>0.4838315451566056</v>
      </c>
      <c r="K65" s="38">
        <f>AIRFLOW!K33</f>
        <v>29.358494889504357</v>
      </c>
      <c r="L65" s="2"/>
      <c r="M65" s="2"/>
    </row>
    <row r="66" spans="1:13" ht="15.75">
      <c r="A66" s="34">
        <f>AIRFLOW!A34*25.4</f>
        <v>9.524999999999999</v>
      </c>
      <c r="B66" s="100">
        <f>AIRFLOW!B34*25.4</f>
        <v>2700.9089999999997</v>
      </c>
      <c r="C66" s="101">
        <f>AIRFLOW!C34</f>
        <v>1092.2966666666666</v>
      </c>
      <c r="D66" s="102">
        <f>AIRFLOW!D34</f>
        <v>9.321926666666668</v>
      </c>
      <c r="E66" s="103">
        <f>AIRFLOW!E34</f>
        <v>28728</v>
      </c>
      <c r="F66" s="35">
        <f>25.4*AIRFLOW!F34</f>
        <v>2802.60453703643</v>
      </c>
      <c r="G66" s="36">
        <f>AIRFLOW!G34*0.472</f>
        <v>8.734744317611458</v>
      </c>
      <c r="H66" s="35">
        <f>AIRFLOW!H34</f>
        <v>1123.1268935536855</v>
      </c>
      <c r="I66" s="36">
        <f>AIRFLOW!I34</f>
        <v>239.63604766355127</v>
      </c>
      <c r="J66" s="37">
        <f>AIRFLOW!J34</f>
        <v>0.3212279459296934</v>
      </c>
      <c r="K66" s="38">
        <f>AIRFLOW!K34</f>
        <v>21.337476660039723</v>
      </c>
      <c r="L66" s="2"/>
      <c r="M66" s="2"/>
    </row>
    <row r="67" spans="1:13" ht="15.75">
      <c r="A67" s="34">
        <f>AIRFLOW!A35*25.4</f>
        <v>6.35</v>
      </c>
      <c r="B67" s="100">
        <f>AIRFLOW!B35*25.4</f>
        <v>2968.6504000000004</v>
      </c>
      <c r="C67" s="101">
        <f>AIRFLOW!C35</f>
        <v>1002.0396666666667</v>
      </c>
      <c r="D67" s="102">
        <f>AIRFLOW!D35</f>
        <v>8.52482</v>
      </c>
      <c r="E67" s="103">
        <f>AIRFLOW!E35</f>
        <v>30387</v>
      </c>
      <c r="F67" s="35">
        <f>25.4*AIRFLOW!F35</f>
        <v>3080.4270265732803</v>
      </c>
      <c r="G67" s="36">
        <f>AIRFLOW!G35*0.472</f>
        <v>4.198194185484121</v>
      </c>
      <c r="H67" s="35">
        <f>AIRFLOW!H35</f>
        <v>1030.3223770473562</v>
      </c>
      <c r="I67" s="36">
        <f>AIRFLOW!I35</f>
        <v>126.59431689701375</v>
      </c>
      <c r="J67" s="37">
        <f>AIRFLOW!J35</f>
        <v>0.1696974757332624</v>
      </c>
      <c r="K67" s="38">
        <f>AIRFLOW!K35</f>
        <v>12.288449307327099</v>
      </c>
      <c r="L67" s="2"/>
      <c r="M67" s="2"/>
    </row>
    <row r="68" spans="1:13" ht="15.75">
      <c r="A68" s="34">
        <f>AIRFLOW!A36*25.4</f>
        <v>0</v>
      </c>
      <c r="B68" s="100">
        <f>AIRFLOW!B36*25.4</f>
        <v>3312.7103333333334</v>
      </c>
      <c r="C68" s="101">
        <f>AIRFLOW!C36</f>
        <v>932.6133333333333</v>
      </c>
      <c r="D68" s="102">
        <f>AIRFLOW!D36</f>
        <v>7.910466666666667</v>
      </c>
      <c r="E68" s="103">
        <f>AIRFLOW!E36</f>
        <v>31862</v>
      </c>
      <c r="F68" s="35">
        <f>25.4*AIRFLOW!F36</f>
        <v>3437.441620612713</v>
      </c>
      <c r="G68" s="36">
        <f>AIRFLOW!G36*0.472</f>
        <v>0</v>
      </c>
      <c r="H68" s="35">
        <f>AIRFLOW!H36</f>
        <v>958.9364757011199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7"/>
      <c r="C69" s="104"/>
      <c r="D69" s="89"/>
      <c r="E69" s="90"/>
      <c r="F69" s="88" t="s">
        <v>19</v>
      </c>
      <c r="G69" s="91">
        <f>G37</f>
        <v>560.1853059188255</v>
      </c>
      <c r="H69" s="92"/>
      <c r="I69" s="93"/>
      <c r="J69" s="94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7"/>
      <c r="J71" s="77"/>
      <c r="K71" s="78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8"/>
      <c r="E72" s="99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5">
        <f>AIRFLOW!B26*(0.07355)/(0.2952998)</f>
        <v>1.355002961961595</v>
      </c>
      <c r="C74" s="101">
        <f>AIRFLOW!C26</f>
        <v>1414.4</v>
      </c>
      <c r="D74" s="102">
        <f>AIRFLOW!D26</f>
        <v>12.246466666666668</v>
      </c>
      <c r="E74" s="106">
        <f>AIRFLOW!E26</f>
        <v>24273</v>
      </c>
      <c r="F74" s="41">
        <f>AIRFLOW!F26*(0.07355/0.2952998)</f>
        <v>1.406021990704377</v>
      </c>
      <c r="G74" s="41">
        <f>AIRFLOW!G26*0.472*(0.001*3600)</f>
        <v>209.72787359833882</v>
      </c>
      <c r="H74" s="40">
        <f>AIRFLOW!H26</f>
        <v>1454.3216387266577</v>
      </c>
      <c r="I74" s="42">
        <f>AIRFLOW!I26</f>
        <v>81.77425683216613</v>
      </c>
      <c r="J74" s="43">
        <f>AIRFLOW!J26</f>
        <v>0.10961696626295729</v>
      </c>
      <c r="K74" s="41">
        <f>AIRFLOW!K26</f>
        <v>5.6239163411128565</v>
      </c>
      <c r="L74" s="2"/>
      <c r="M74" s="2"/>
    </row>
    <row r="75" spans="1:13" ht="15.75">
      <c r="A75" s="39">
        <f>AIRFLOW!A27*25.4</f>
        <v>38.099999999999994</v>
      </c>
      <c r="B75" s="105">
        <f>AIRFLOW!B27*(0.07355)/(0.2952998)</f>
        <v>3.830879126907638</v>
      </c>
      <c r="C75" s="101">
        <f>AIRFLOW!C27</f>
        <v>1425.6466666666665</v>
      </c>
      <c r="D75" s="102">
        <f>AIRFLOW!D27</f>
        <v>12.327066666666667</v>
      </c>
      <c r="E75" s="106">
        <f>AIRFLOW!E27</f>
        <v>24284</v>
      </c>
      <c r="F75" s="41">
        <f>AIRFLOW!F27*(0.07355/0.2952998)</f>
        <v>3.975120680448509</v>
      </c>
      <c r="G75" s="41">
        <f>AIRFLOW!G27*0.472*(0.001*3600)</f>
        <v>194.73784965788505</v>
      </c>
      <c r="H75" s="40">
        <f>AIRFLOW!H27</f>
        <v>1465.8857441401753</v>
      </c>
      <c r="I75" s="42">
        <f>AIRFLOW!I27</f>
        <v>214.6587831865461</v>
      </c>
      <c r="J75" s="43">
        <f>AIRFLOW!J27</f>
        <v>0.287746358158909</v>
      </c>
      <c r="K75" s="41">
        <f>AIRFLOW!K27</f>
        <v>14.64664753054736</v>
      </c>
      <c r="L75" s="2"/>
      <c r="M75" s="2"/>
    </row>
    <row r="76" spans="1:13" ht="15.75">
      <c r="A76" s="39">
        <f>AIRFLOW!A28*25.4</f>
        <v>31.75</v>
      </c>
      <c r="B76" s="105">
        <f>AIRFLOW!B28*(0.07355)/(0.2952998)</f>
        <v>6.857215853177009</v>
      </c>
      <c r="C76" s="101">
        <f>AIRFLOW!C28</f>
        <v>1434.0333333333335</v>
      </c>
      <c r="D76" s="102">
        <f>AIRFLOW!D28</f>
        <v>12.396199999999999</v>
      </c>
      <c r="E76" s="106">
        <f>AIRFLOW!E28</f>
        <v>24287</v>
      </c>
      <c r="F76" s="41">
        <f>AIRFLOW!F28*(0.07355/0.2952998)</f>
        <v>7.115406058312967</v>
      </c>
      <c r="G76" s="41">
        <f>AIRFLOW!G28*0.472*(0.001*3600)</f>
        <v>180.83786677586275</v>
      </c>
      <c r="H76" s="40">
        <f>AIRFLOW!H28</f>
        <v>1474.509125651856</v>
      </c>
      <c r="I76" s="42">
        <f>AIRFLOW!I28</f>
        <v>356.8051362356444</v>
      </c>
      <c r="J76" s="43">
        <f>AIRFLOW!J28</f>
        <v>0.47829106734000587</v>
      </c>
      <c r="K76" s="41">
        <f>AIRFLOW!K28</f>
        <v>24.20126609090056</v>
      </c>
      <c r="L76" s="2"/>
      <c r="M76" s="2"/>
    </row>
    <row r="77" spans="1:13" ht="15.75">
      <c r="A77" s="39">
        <f>AIRFLOW!A29*25.4</f>
        <v>25.4</v>
      </c>
      <c r="B77" s="105">
        <f>AIRFLOW!B29*(0.07355)/(0.2952998)</f>
        <v>11.817664009028563</v>
      </c>
      <c r="C77" s="101">
        <f>AIRFLOW!C29</f>
        <v>1432.8366666666668</v>
      </c>
      <c r="D77" s="102">
        <f>AIRFLOW!D29</f>
        <v>12.382666666666665</v>
      </c>
      <c r="E77" s="106">
        <f>AIRFLOW!E29</f>
        <v>24214</v>
      </c>
      <c r="F77" s="41">
        <f>AIRFLOW!F29*(0.07355/0.2952998)</f>
        <v>12.262626681933963</v>
      </c>
      <c r="G77" s="41">
        <f>AIRFLOW!G29*0.472*(0.001*3600)</f>
        <v>150.94812720531428</v>
      </c>
      <c r="H77" s="40">
        <f>AIRFLOW!H29</f>
        <v>1473.2786829003878</v>
      </c>
      <c r="I77" s="42">
        <f>AIRFLOW!I29</f>
        <v>513.2957192125803</v>
      </c>
      <c r="J77" s="43">
        <f>AIRFLOW!J29</f>
        <v>0.6880639667728957</v>
      </c>
      <c r="K77" s="41">
        <f>AIRFLOW!K29</f>
        <v>34.8409149343631</v>
      </c>
      <c r="L77" s="2"/>
      <c r="M77" s="2"/>
    </row>
    <row r="78" spans="1:13" ht="15.75">
      <c r="A78" s="39">
        <f>AIRFLOW!A30*25.4</f>
        <v>22.224999999999998</v>
      </c>
      <c r="B78" s="105">
        <f>AIRFLOW!B30*(0.07355)/(0.2952998)</f>
        <v>14.97659672193028</v>
      </c>
      <c r="C78" s="101">
        <f>AIRFLOW!C30</f>
        <v>1408.4733333333334</v>
      </c>
      <c r="D78" s="102">
        <f>AIRFLOW!D30</f>
        <v>12.163866666666665</v>
      </c>
      <c r="E78" s="106">
        <f>AIRFLOW!E30</f>
        <v>24442</v>
      </c>
      <c r="F78" s="41">
        <f>AIRFLOW!F30*(0.07355/0.2952998)</f>
        <v>15.540500595261342</v>
      </c>
      <c r="G78" s="41">
        <f>AIRFLOW!G30*0.472*(0.001*3600)</f>
        <v>130.19676513010313</v>
      </c>
      <c r="H78" s="40">
        <f>AIRFLOW!H30</f>
        <v>1448.2276910606133</v>
      </c>
      <c r="I78" s="42">
        <f>AIRFLOW!I30</f>
        <v>561.0629697794536</v>
      </c>
      <c r="J78" s="43">
        <f>AIRFLOW!J30</f>
        <v>0.7520951337526188</v>
      </c>
      <c r="K78" s="41">
        <f>AIRFLOW!K30</f>
        <v>38.74313827615159</v>
      </c>
      <c r="L78" s="2"/>
      <c r="M78" s="2"/>
    </row>
    <row r="79" spans="1:13" ht="15.75">
      <c r="A79" s="39">
        <f>AIRFLOW!A31*25.4</f>
        <v>19.049999999999997</v>
      </c>
      <c r="B79" s="105">
        <f>AIRFLOW!B31*(0.07355)/(0.2952998)</f>
        <v>17.910196789838665</v>
      </c>
      <c r="C79" s="101">
        <f>AIRFLOW!C31</f>
        <v>1362.1433333333334</v>
      </c>
      <c r="D79" s="102">
        <f>AIRFLOW!D31</f>
        <v>11.745266666666666</v>
      </c>
      <c r="E79" s="106">
        <f>AIRFLOW!E31</f>
        <v>24952</v>
      </c>
      <c r="F79" s="41">
        <f>AIRFLOW!F31*(0.07355/0.2952998)</f>
        <v>18.584557562812055</v>
      </c>
      <c r="G79" s="41">
        <f>AIRFLOW!G31*0.472*(0.001*3600)</f>
        <v>104.25353144184261</v>
      </c>
      <c r="H79" s="40">
        <f>AIRFLOW!H31</f>
        <v>1400.5900203011352</v>
      </c>
      <c r="I79" s="42">
        <f>AIRFLOW!I31</f>
        <v>537.2745710368936</v>
      </c>
      <c r="J79" s="43">
        <f>AIRFLOW!J31</f>
        <v>0.7202071997813587</v>
      </c>
      <c r="K79" s="41">
        <f>AIRFLOW!K31</f>
        <v>38.360323608518804</v>
      </c>
      <c r="L79" s="2"/>
      <c r="M79" s="2"/>
    </row>
    <row r="80" spans="1:13" ht="15.75">
      <c r="A80" s="39">
        <f>AIRFLOW!A32*25.4</f>
        <v>15.875</v>
      </c>
      <c r="B80" s="105">
        <f>AIRFLOW!B32*(0.07355)/(0.2952998)</f>
        <v>20.84187902712204</v>
      </c>
      <c r="C80" s="101">
        <f>AIRFLOW!C32</f>
        <v>1290.6533333333334</v>
      </c>
      <c r="D80" s="102">
        <f>AIRFLOW!D32</f>
        <v>11.092866666666666</v>
      </c>
      <c r="E80" s="106">
        <f>AIRFLOW!E32</f>
        <v>25869</v>
      </c>
      <c r="F80" s="41">
        <f>AIRFLOW!F32*(0.07355/0.2952998)</f>
        <v>21.62662448893193</v>
      </c>
      <c r="G80" s="41">
        <f>AIRFLOW!G32*0.472*(0.001*3600)</f>
        <v>77.84171224917783</v>
      </c>
      <c r="H80" s="40">
        <f>AIRFLOW!H32</f>
        <v>1327.0822050066154</v>
      </c>
      <c r="I80" s="42">
        <f>AIRFLOW!I32</f>
        <v>466.821748172737</v>
      </c>
      <c r="J80" s="43">
        <f>AIRFLOW!J32</f>
        <v>0.625766418462114</v>
      </c>
      <c r="K80" s="41">
        <f>AIRFLOW!K32</f>
        <v>35.17658456272746</v>
      </c>
      <c r="L80" s="2"/>
      <c r="M80" s="2"/>
    </row>
    <row r="81" spans="1:13" ht="15.75">
      <c r="A81" s="39">
        <f>AIRFLOW!A33*25.4</f>
        <v>12.7</v>
      </c>
      <c r="B81" s="105">
        <f>AIRFLOW!B33*(0.07355)/(0.2952998)</f>
        <v>23.685141800524985</v>
      </c>
      <c r="C81" s="101">
        <f>AIRFLOW!C33</f>
        <v>1195.67</v>
      </c>
      <c r="D81" s="102">
        <f>AIRFLOW!D33</f>
        <v>10.2417</v>
      </c>
      <c r="E81" s="106">
        <f>AIRFLOW!E33</f>
        <v>27093</v>
      </c>
      <c r="F81" s="41">
        <f>AIRFLOW!F33*(0.07355/0.2952998)</f>
        <v>24.576942751681937</v>
      </c>
      <c r="G81" s="41">
        <f>AIRFLOW!G33*0.472*(0.001*3600)</f>
        <v>52.960920027497956</v>
      </c>
      <c r="H81" s="40">
        <f>AIRFLOW!H33</f>
        <v>1229.4179537445582</v>
      </c>
      <c r="I81" s="42">
        <f>AIRFLOW!I33</f>
        <v>360.93833268682783</v>
      </c>
      <c r="J81" s="43">
        <f>AIRFLOW!J33</f>
        <v>0.4838315451566056</v>
      </c>
      <c r="K81" s="41">
        <f>AIRFLOW!K33</f>
        <v>29.358494889504357</v>
      </c>
      <c r="L81" s="2"/>
      <c r="M81" s="2"/>
    </row>
    <row r="82" spans="1:13" ht="15.75">
      <c r="A82" s="39">
        <f>AIRFLOW!A34*25.4</f>
        <v>9.524999999999999</v>
      </c>
      <c r="B82" s="105">
        <f>AIRFLOW!B34*(0.07355)/(0.2952998)</f>
        <v>26.48474279359485</v>
      </c>
      <c r="C82" s="101">
        <f>AIRFLOW!C34</f>
        <v>1092.2966666666666</v>
      </c>
      <c r="D82" s="102">
        <f>AIRFLOW!D34</f>
        <v>9.321926666666668</v>
      </c>
      <c r="E82" s="106">
        <f>AIRFLOW!E34</f>
        <v>28728</v>
      </c>
      <c r="F82" s="41">
        <f>AIRFLOW!F34*(0.07355/0.2952998)</f>
        <v>27.481955266012967</v>
      </c>
      <c r="G82" s="41">
        <f>AIRFLOW!G34*0.472*(0.001*3600)</f>
        <v>31.44507954340125</v>
      </c>
      <c r="H82" s="40">
        <f>AIRFLOW!H34</f>
        <v>1123.1268935536855</v>
      </c>
      <c r="I82" s="42">
        <f>AIRFLOW!I34</f>
        <v>239.63604766355127</v>
      </c>
      <c r="J82" s="43">
        <f>AIRFLOW!J34</f>
        <v>0.3212279459296934</v>
      </c>
      <c r="K82" s="41">
        <f>AIRFLOW!K34</f>
        <v>21.337476660039723</v>
      </c>
      <c r="L82" s="2"/>
      <c r="M82" s="2"/>
    </row>
    <row r="83" spans="1:13" ht="15.75">
      <c r="A83" s="39">
        <f>AIRFLOW!A35*25.4</f>
        <v>6.35</v>
      </c>
      <c r="B83" s="105">
        <f>AIRFLOW!B35*(0.07355)/(0.2952998)</f>
        <v>29.110178198562956</v>
      </c>
      <c r="C83" s="101">
        <f>AIRFLOW!C35</f>
        <v>1002.0396666666667</v>
      </c>
      <c r="D83" s="102">
        <f>AIRFLOW!D35</f>
        <v>8.52482</v>
      </c>
      <c r="E83" s="106">
        <f>AIRFLOW!E35</f>
        <v>30387</v>
      </c>
      <c r="F83" s="41">
        <f>AIRFLOW!F35*(0.07355/0.2952998)</f>
        <v>30.206244450750287</v>
      </c>
      <c r="G83" s="41">
        <f>AIRFLOW!G35*0.472*(0.001*3600)</f>
        <v>15.113499067742838</v>
      </c>
      <c r="H83" s="40">
        <f>AIRFLOW!H35</f>
        <v>1030.3223770473562</v>
      </c>
      <c r="I83" s="42">
        <f>AIRFLOW!I35</f>
        <v>126.59431689701375</v>
      </c>
      <c r="J83" s="43">
        <f>AIRFLOW!J35</f>
        <v>0.1696974757332624</v>
      </c>
      <c r="K83" s="41">
        <f>AIRFLOW!K35</f>
        <v>12.288449307327099</v>
      </c>
      <c r="L83" s="2"/>
      <c r="M83" s="2"/>
    </row>
    <row r="84" spans="1:13" ht="15.75">
      <c r="A84" s="39">
        <f>AIRFLOW!A36*25.4</f>
        <v>0</v>
      </c>
      <c r="B84" s="105">
        <f>AIRFLOW!B36*(0.07355)/(0.2952998)</f>
        <v>32.48398266213975</v>
      </c>
      <c r="C84" s="101">
        <f>AIRFLOW!C36</f>
        <v>932.6133333333333</v>
      </c>
      <c r="D84" s="102">
        <f>AIRFLOW!D36</f>
        <v>7.910466666666667</v>
      </c>
      <c r="E84" s="106">
        <f>AIRFLOW!E36</f>
        <v>31862</v>
      </c>
      <c r="F84" s="41">
        <f>AIRFLOW!F36*(0.07355/0.2952998)</f>
        <v>33.707080538413386</v>
      </c>
      <c r="G84" s="41">
        <f>AIRFLOW!G36*0.472*(0.001*3600)</f>
        <v>0</v>
      </c>
      <c r="H84" s="40">
        <f>AIRFLOW!H36</f>
        <v>958.9364757011199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7"/>
      <c r="C85" s="104"/>
      <c r="D85" s="89"/>
      <c r="E85" s="90"/>
      <c r="F85" s="88" t="s">
        <v>19</v>
      </c>
      <c r="G85" s="91">
        <f>G37</f>
        <v>560.1853059188255</v>
      </c>
      <c r="H85" s="92"/>
      <c r="I85" s="93"/>
      <c r="J85" s="94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2013-09-09T21:44:40Z</dcterms:modified>
  <cp:category/>
  <cp:version/>
  <cp:contentType/>
  <cp:contentStatus/>
</cp:coreProperties>
</file>