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<sst xmlns="http://schemas.openxmlformats.org/spreadsheetml/2006/main" count="170" uniqueCount="117">
  <si>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</si>
  <si>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</si>
  <si>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</si>
  <si>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</si>
  <si>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</si>
  <si>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</si>
  <si>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</si>
  <si>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</si>
  <si>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</si>
  <si>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</si>
  <si>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</si>
  <si>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</si>
  <si>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</si>
  <si>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</si>
  <si>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</si>
  <si>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</si>
  <si>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</si>
  <si>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</si>
  <si>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</si>
  <si>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</si>
  <si>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</si>
  <si>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</si>
  <si>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</si>
  <si>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</si>
  <si>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</si>
  <si>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</si>
  <si>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</si>
  <si>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</si>
  <si>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</si>
  <si>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</si>
  <si>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</si>
  <si>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</si>
  <si>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</si>
  <si>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</si>
  <si>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</si>
  <si>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</si>
  <si>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</si>
  <si>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</si>
  <si>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</si>
  <si>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</si>
  <si>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</si>
  <si>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</si>
  <si>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</si>
  <si>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</si>
  <si>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</si>
  <si>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</si>
  <si>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</si>
  <si>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</si>
  <si>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</si>
  <si>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</si>
  <si>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</si>
  <si>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</si>
  <si>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</si>
  <si>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</si>
  <si>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</si>
  <si>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</si>
  <si>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</si>
  <si>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</si>
  <si>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</si>
  <si>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</si>
  <si>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</si>
  <si>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</si>
  <si>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</si>
  <si>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</si>
  <si>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</si>
  <si>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</si>
  <si>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</si>
  <si>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</si>
  <si>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</si>
  <si>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</si>
  <si>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</si>
  <si>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</si>
  <si>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</si>
  <si>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</si>
  <si>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</si>
  <si>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</si>
  <si>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</si>
  <si>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</si>
  <si>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</si>
  <si>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</si>
  <si>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</si>
  <si>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</si>
  <si>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</si>
  <si>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</si>
  <si>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</si>
  <si>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</si>
  <si>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</si>
  <si>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</si>
  <si>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</si>
  <si>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</si>
  <si>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</si>
  <si>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</si>
  <si>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</si>
  <si>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</si>
  <si>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</si>
  <si>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</si>
  <si>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</si>
  <si>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</si>
  <si>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</si>
  <si>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</si>
  <si>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</si>
  <si>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</si>
  <si>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</si>
  <si>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</si>
  <si>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</si>
  <si>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</si>
  <si>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</si>
  <si>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</si>
  <si>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</si>
  <si>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</si>
  <si>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</si>
  <si>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</si>
  <si>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</si>
  <si>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</si>
  <si>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</si>
  <si>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</si>
  <si>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LH9563-00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</si>
</sst>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6"/>
      <color indexed="12"/>
      <name val="Helv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1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5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2658718"/>
        <c:axId val="4838414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2804104"/>
        <c:axId val="26801481"/>
      </c:scatterChart>
      <c:valAx>
        <c:axId val="4265871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8384143"/>
        <c:crosses val="autoZero"/>
        <c:crossBetween val="midCat"/>
        <c:dispUnits/>
        <c:majorUnit val="10"/>
      </c:valAx>
      <c:valAx>
        <c:axId val="4838414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2658718"/>
        <c:crosses val="autoZero"/>
        <c:crossBetween val="midCat"/>
        <c:dispUnits/>
      </c:valAx>
      <c:valAx>
        <c:axId val="32804104"/>
        <c:scaling>
          <c:orientation val="minMax"/>
        </c:scaling>
        <c:axPos val="b"/>
        <c:delete val="1"/>
        <c:majorTickMark val="in"/>
        <c:minorTickMark val="none"/>
        <c:tickLblPos val="nextTo"/>
        <c:crossAx val="26801481"/>
        <c:crosses val="max"/>
        <c:crossBetween val="midCat"/>
        <c:dispUnits/>
      </c:valAx>
      <c:valAx>
        <c:axId val="2680148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80410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9886738"/>
        <c:axId val="23436323"/>
      </c:scatterChart>
      <c:valAx>
        <c:axId val="3988673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436323"/>
        <c:crosses val="autoZero"/>
        <c:crossBetween val="midCat"/>
        <c:dispUnits/>
      </c:valAx>
      <c:valAx>
        <c:axId val="2343632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8867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9600316"/>
        <c:axId val="1929398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9428102"/>
        <c:axId val="19308599"/>
      </c:scatterChart>
      <c:valAx>
        <c:axId val="960031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9293981"/>
        <c:crosses val="autoZero"/>
        <c:crossBetween val="midCat"/>
        <c:dispUnits/>
        <c:majorUnit val="5"/>
      </c:valAx>
      <c:valAx>
        <c:axId val="1929398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9600316"/>
        <c:crosses val="autoZero"/>
        <c:crossBetween val="midCat"/>
        <c:dispUnits/>
      </c:valAx>
      <c:valAx>
        <c:axId val="39428102"/>
        <c:scaling>
          <c:orientation val="minMax"/>
        </c:scaling>
        <c:axPos val="b"/>
        <c:delete val="1"/>
        <c:majorTickMark val="in"/>
        <c:minorTickMark val="none"/>
        <c:tickLblPos val="nextTo"/>
        <c:crossAx val="19308599"/>
        <c:crosses val="max"/>
        <c:crossBetween val="midCat"/>
        <c:dispUnits/>
      </c:valAx>
      <c:valAx>
        <c:axId val="1930859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42810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8" sqref="J8:L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49"/>
      <c r="B2" s="149"/>
      <c r="C2" s="149"/>
      <c r="D2" s="95"/>
      <c r="E2" s="95"/>
      <c r="F2" s="95"/>
      <c r="G2" s="96"/>
      <c r="H2" s="150"/>
      <c r="I2" s="150"/>
      <c r="J2" s="150"/>
      <c r="K2" s="150"/>
      <c r="L2" s="150"/>
      <c r="M2" s="150"/>
      <c r="N2" s="14"/>
    </row>
    <row r="3" spans="1:14" ht="24.75">
      <c r="A3" s="149" t="s">
        <v>100</v>
      </c>
      <c r="B3" s="149"/>
      <c r="C3" s="149"/>
      <c r="D3" s="97"/>
      <c r="E3" s="97"/>
      <c r="F3" s="97"/>
      <c r="G3" s="98"/>
      <c r="H3" s="151"/>
      <c r="I3" s="151"/>
      <c r="J3" s="151"/>
      <c r="K3" s="151"/>
      <c r="L3" s="151"/>
      <c r="M3" s="151"/>
      <c r="N3" s="14"/>
    </row>
    <row r="4" spans="1:14" ht="26.25">
      <c r="A4" s="155" t="s">
        <v>101</v>
      </c>
      <c r="B4" s="155"/>
      <c r="C4" s="155"/>
      <c r="D4" s="99"/>
      <c r="E4" s="100"/>
      <c r="F4" s="100"/>
      <c r="G4" s="100"/>
      <c r="H4" s="5"/>
      <c r="I4" s="5"/>
      <c r="J4" s="173" t="s">
        <v>113</v>
      </c>
      <c r="K4" s="171"/>
      <c r="L4" s="172"/>
      <c r="M4" s="101"/>
      <c r="N4" s="17"/>
    </row>
    <row r="5" spans="1:14" ht="26.25">
      <c r="A5" s="5"/>
      <c r="B5" s="96"/>
      <c r="C5" s="96"/>
      <c r="D5" s="96"/>
      <c r="E5" s="96"/>
      <c r="F5" s="96"/>
      <c r="G5" s="102"/>
      <c r="H5" s="103"/>
      <c r="I5" s="103"/>
      <c r="J5" s="174" t="s">
        <v>114</v>
      </c>
      <c r="K5" s="174"/>
      <c r="L5" s="174"/>
      <c r="M5" s="101"/>
      <c r="N5" s="17"/>
    </row>
    <row r="6" spans="1:14" ht="26.25">
      <c r="A6" s="97"/>
      <c r="B6" s="104"/>
      <c r="C6" s="105"/>
      <c r="D6" s="105"/>
      <c r="E6" s="99"/>
      <c r="F6" s="99"/>
      <c r="G6" s="106"/>
      <c r="H6" s="106"/>
      <c r="I6" s="106"/>
      <c r="J6" s="174" t="s">
        <v>115</v>
      </c>
      <c r="K6" s="175"/>
      <c r="L6" s="175"/>
      <c r="M6" s="101"/>
      <c r="N6" s="17"/>
    </row>
    <row r="7" spans="1:14" ht="26.25">
      <c r="A7" s="107" t="s">
        <v>102</v>
      </c>
      <c r="B7" s="108">
        <v>240</v>
      </c>
      <c r="C7" s="105"/>
      <c r="D7" s="105"/>
      <c r="E7" s="99"/>
      <c r="F7" s="99"/>
      <c r="G7" s="106"/>
      <c r="H7" s="106"/>
      <c r="I7" s="106"/>
      <c r="J7" s="175"/>
      <c r="K7" s="175"/>
      <c r="L7" s="175"/>
      <c r="M7" s="101"/>
      <c r="N7" s="17"/>
    </row>
    <row r="8" spans="1:14" ht="26.25">
      <c r="A8" s="97"/>
      <c r="B8" s="104"/>
      <c r="C8" s="105"/>
      <c r="D8" s="105"/>
      <c r="E8" s="99"/>
      <c r="F8" s="99"/>
      <c r="G8" s="106"/>
      <c r="H8" s="106"/>
      <c r="I8" s="106"/>
      <c r="J8" s="174" t="s">
        <v>116</v>
      </c>
      <c r="K8" s="175"/>
      <c r="L8" s="175"/>
      <c r="M8" s="101"/>
      <c r="N8" s="17"/>
    </row>
    <row r="9" spans="1:14" ht="26.25">
      <c r="A9" s="104"/>
      <c r="B9" s="104"/>
      <c r="C9" s="105"/>
      <c r="D9" s="105"/>
      <c r="E9" s="99"/>
      <c r="F9" s="99"/>
      <c r="G9" s="106"/>
      <c r="H9" s="106"/>
      <c r="I9" s="106"/>
      <c r="J9" s="175"/>
      <c r="K9" s="175"/>
      <c r="L9" s="175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7.700383333333332</v>
      </c>
      <c r="C26" s="126">
        <v>1289.5233333333333</v>
      </c>
      <c r="D26" s="127">
        <v>5.6408233333333335</v>
      </c>
      <c r="E26" s="128">
        <v>26029</v>
      </c>
      <c r="F26" s="84">
        <v>8.055786308947141</v>
      </c>
      <c r="G26" s="84">
        <v>146.67145723596275</v>
      </c>
      <c r="H26" s="85">
        <v>1334.1384558146547</v>
      </c>
      <c r="I26" s="86">
        <v>138.6987646845182</v>
      </c>
      <c r="J26" s="87">
        <v>0.18592327705699488</v>
      </c>
      <c r="K26" s="86">
        <v>10.394470982767691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19.801000000000002</v>
      </c>
      <c r="C27" s="126">
        <v>1285.13</v>
      </c>
      <c r="D27" s="127">
        <v>5.620793333333334</v>
      </c>
      <c r="E27" s="128">
        <v>26088</v>
      </c>
      <c r="F27" s="84">
        <v>20.714894025205975</v>
      </c>
      <c r="G27" s="84">
        <v>130.12087961935478</v>
      </c>
      <c r="H27" s="85">
        <v>1329.5931212730445</v>
      </c>
      <c r="I27" s="86">
        <v>316.34911750508303</v>
      </c>
      <c r="J27" s="87">
        <v>0.4240604792293338</v>
      </c>
      <c r="K27" s="86">
        <v>23.793616810836756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30.93156666666667</v>
      </c>
      <c r="C28" s="126">
        <v>1271.0866666666666</v>
      </c>
      <c r="D28" s="127">
        <v>5.556206666666665</v>
      </c>
      <c r="E28" s="128">
        <v>26239</v>
      </c>
      <c r="F28" s="84">
        <v>32.35918011886236</v>
      </c>
      <c r="G28" s="84">
        <v>113.05728480697445</v>
      </c>
      <c r="H28" s="85">
        <v>1315.0639145782009</v>
      </c>
      <c r="I28" s="86">
        <v>429.3662792770877</v>
      </c>
      <c r="J28" s="87">
        <v>0.5755580151167395</v>
      </c>
      <c r="K28" s="86">
        <v>32.64906854741859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45.44226666666666</v>
      </c>
      <c r="C29" s="126">
        <v>1222.76</v>
      </c>
      <c r="D29" s="127">
        <v>5.332896666666667</v>
      </c>
      <c r="E29" s="128">
        <v>26791</v>
      </c>
      <c r="F29" s="84">
        <v>47.53960599288672</v>
      </c>
      <c r="G29" s="84">
        <v>87.35857632881402</v>
      </c>
      <c r="H29" s="85">
        <v>1265.0652346204881</v>
      </c>
      <c r="I29" s="86">
        <v>487.39680062386157</v>
      </c>
      <c r="J29" s="87">
        <v>0.653346917726356</v>
      </c>
      <c r="K29" s="86">
        <v>38.527320690981206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53.13766666666667</v>
      </c>
      <c r="C30" s="126">
        <v>1179.03</v>
      </c>
      <c r="D30" s="127">
        <v>5.134116666666667</v>
      </c>
      <c r="E30" s="128">
        <v>27377</v>
      </c>
      <c r="F30" s="84">
        <v>55.59017896806828</v>
      </c>
      <c r="G30" s="84">
        <v>72.41233682193455</v>
      </c>
      <c r="H30" s="85">
        <v>1219.8222574950064</v>
      </c>
      <c r="I30" s="86">
        <v>472.43156651373073</v>
      </c>
      <c r="J30" s="87">
        <v>0.6332862821899875</v>
      </c>
      <c r="K30" s="86">
        <v>38.727022993971396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60.153</v>
      </c>
      <c r="C31" s="126">
        <v>1119.59</v>
      </c>
      <c r="D31" s="127">
        <v>4.865746666666666</v>
      </c>
      <c r="E31" s="128">
        <v>28101</v>
      </c>
      <c r="F31" s="84">
        <v>62.92929752528736</v>
      </c>
      <c r="G31" s="84">
        <v>56.459369787268194</v>
      </c>
      <c r="H31" s="85">
        <v>1158.325743423691</v>
      </c>
      <c r="I31" s="86">
        <v>417.0103929595605</v>
      </c>
      <c r="J31" s="87">
        <v>0.5589951648251481</v>
      </c>
      <c r="K31" s="86">
        <v>35.99570345987572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66.95336666666667</v>
      </c>
      <c r="C32" s="126">
        <v>1045.5</v>
      </c>
      <c r="D32" s="127">
        <v>4.524273333333333</v>
      </c>
      <c r="E32" s="128">
        <v>29148</v>
      </c>
      <c r="F32" s="84">
        <v>70.0435278587323</v>
      </c>
      <c r="G32" s="84">
        <v>41.262250197059615</v>
      </c>
      <c r="H32" s="85">
        <v>1081.6723664461713</v>
      </c>
      <c r="I32" s="86">
        <v>339.1986052695806</v>
      </c>
      <c r="J32" s="87">
        <v>0.45468981939622055</v>
      </c>
      <c r="K32" s="86">
        <v>31.356750957866165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74.35369999999999</v>
      </c>
      <c r="C33" s="126">
        <v>989.8560000000001</v>
      </c>
      <c r="D33" s="127">
        <v>4.26992</v>
      </c>
      <c r="E33" s="128">
        <v>30474</v>
      </c>
      <c r="F33" s="84">
        <v>77.78541568011502</v>
      </c>
      <c r="G33" s="84">
        <v>27.73801570353862</v>
      </c>
      <c r="H33" s="85">
        <v>1024.103186954511</v>
      </c>
      <c r="I33" s="86">
        <v>253.2121128548978</v>
      </c>
      <c r="J33" s="87">
        <v>0.339426424738469</v>
      </c>
      <c r="K33" s="86">
        <v>24.748127013589478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81.30403333333332</v>
      </c>
      <c r="C34" s="126">
        <v>873.5053333333334</v>
      </c>
      <c r="D34" s="127">
        <v>3.7406866666666665</v>
      </c>
      <c r="E34" s="128">
        <v>32068</v>
      </c>
      <c r="F34" s="84">
        <v>85.05653423169608</v>
      </c>
      <c r="G34" s="84">
        <v>16.389801296956794</v>
      </c>
      <c r="H34" s="85">
        <v>903.7270024007827</v>
      </c>
      <c r="I34" s="86">
        <v>163.60278033043625</v>
      </c>
      <c r="J34" s="87">
        <v>0.2193066760461612</v>
      </c>
      <c r="K34" s="86">
        <v>18.11195312155998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87.42439999999999</v>
      </c>
      <c r="C35" s="126">
        <v>806.1436666666667</v>
      </c>
      <c r="D35" s="127">
        <v>3.4357633333333335</v>
      </c>
      <c r="E35" s="128">
        <v>33580</v>
      </c>
      <c r="F35" s="84">
        <v>91.45937989077407</v>
      </c>
      <c r="G35" s="84">
        <v>7.848812677115748</v>
      </c>
      <c r="H35" s="85">
        <v>834.0347466465105</v>
      </c>
      <c r="I35" s="86">
        <v>84.24233477750983</v>
      </c>
      <c r="J35" s="87">
        <v>0.1129253817392893</v>
      </c>
      <c r="K35" s="86">
        <v>10.104165566810487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93.9647</v>
      </c>
      <c r="C36" s="126">
        <v>757.6193333333334</v>
      </c>
      <c r="D36" s="127">
        <v>3.22097</v>
      </c>
      <c r="E36" s="128">
        <v>34762</v>
      </c>
      <c r="F36" s="84">
        <v>98.30154045807141</v>
      </c>
      <c r="G36" s="84">
        <v>0</v>
      </c>
      <c r="H36" s="85">
        <v>783.8315611210304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489.0138034934869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0.5914879576253738</v>
      </c>
      <c r="BD41" s="5">
        <f aca="true" t="shared" si="0" ref="BD41:BD50">IF(ISERR(($BE$21*0.4912-B26*0.03607)/($BE$21*0.4912)),0,($BE$21*0.4912-B26*0.03607)/($BE$21*0.4912))</f>
        <v>0.9801342850846244</v>
      </c>
      <c r="BF41">
        <f aca="true" t="shared" si="1" ref="BF41:BF50">(I26*63025)/(746*E26)</f>
        <v>0.4501830472364326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0.5817197330240041</v>
      </c>
      <c r="BD42" s="5">
        <f t="shared" si="0"/>
        <v>0.9489166962199695</v>
      </c>
      <c r="BF42">
        <f t="shared" si="1"/>
        <v>1.024471469772645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0.58233345073795</v>
      </c>
      <c r="BD43" s="5">
        <f t="shared" si="0"/>
        <v>0.920201675853462</v>
      </c>
      <c r="BF43">
        <f t="shared" si="1"/>
        <v>1.382466706152388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0.5800550779423832</v>
      </c>
      <c r="BD44" s="5">
        <f t="shared" si="0"/>
        <v>0.8827664707546847</v>
      </c>
      <c r="BF44">
        <f t="shared" si="1"/>
        <v>1.5369784438693437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0.5807422614503759</v>
      </c>
      <c r="BD45" s="5">
        <f t="shared" si="0"/>
        <v>0.8629136120147805</v>
      </c>
      <c r="BF45">
        <f t="shared" si="1"/>
        <v>1.4578977950478127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0.5792717054972496</v>
      </c>
      <c r="BD46" s="5">
        <f t="shared" si="0"/>
        <v>0.8448152127528824</v>
      </c>
      <c r="BF46">
        <f t="shared" si="1"/>
        <v>1.2537158913599147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0.577829563761753</v>
      </c>
      <c r="BD47" s="5">
        <f t="shared" si="0"/>
        <v>0.8272713919231806</v>
      </c>
      <c r="BF47">
        <f t="shared" si="1"/>
        <v>0.9831489593607384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0.5759279564708877</v>
      </c>
      <c r="BD48" s="5">
        <f t="shared" si="0"/>
        <v>0.8081797563623426</v>
      </c>
      <c r="BF48">
        <f t="shared" si="1"/>
        <v>0.7019869534403755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0.5785814564606626</v>
      </c>
      <c r="BD49" s="5">
        <f t="shared" si="0"/>
        <v>0.7902490463457204</v>
      </c>
      <c r="BF49">
        <f t="shared" si="1"/>
        <v>0.43101544398806624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0.6012283495061868</v>
      </c>
      <c r="BD50" s="5">
        <f t="shared" si="0"/>
        <v>0.7744595130050554</v>
      </c>
      <c r="BF50">
        <f t="shared" si="1"/>
        <v>0.2119452705217007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195.58973666666662</v>
      </c>
      <c r="C58" s="143">
        <f>AIRFLOW!C26</f>
        <v>1289.5233333333333</v>
      </c>
      <c r="D58" s="144">
        <f>AIRFLOW!D26</f>
        <v>5.6408233333333335</v>
      </c>
      <c r="E58" s="145">
        <f>AIRFLOW!E26</f>
        <v>26029</v>
      </c>
      <c r="F58" s="74">
        <f>25.4*AIRFLOW!F26</f>
        <v>204.61697224725737</v>
      </c>
      <c r="G58" s="75">
        <f>AIRFLOW!G26*0.472</f>
        <v>69.22892781537442</v>
      </c>
      <c r="H58" s="74">
        <f>AIRFLOW!H26</f>
        <v>1334.1384558146547</v>
      </c>
      <c r="I58" s="75">
        <f>AIRFLOW!I26</f>
        <v>138.6987646845182</v>
      </c>
      <c r="J58" s="76">
        <f>AIRFLOW!J26</f>
        <v>0.18592327705699488</v>
      </c>
      <c r="K58" s="77">
        <f>AIRFLOW!K26</f>
        <v>10.394470982767691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502.9454</v>
      </c>
      <c r="C59" s="143">
        <f>AIRFLOW!C27</f>
        <v>1285.13</v>
      </c>
      <c r="D59" s="144">
        <f>AIRFLOW!D27</f>
        <v>5.620793333333334</v>
      </c>
      <c r="E59" s="145">
        <f>AIRFLOW!E27</f>
        <v>26088</v>
      </c>
      <c r="F59" s="74">
        <f>25.4*AIRFLOW!F27</f>
        <v>526.1583082402317</v>
      </c>
      <c r="G59" s="75">
        <f>AIRFLOW!G27*0.472</f>
        <v>61.41705518033545</v>
      </c>
      <c r="H59" s="74">
        <f>AIRFLOW!H27</f>
        <v>1329.5931212730445</v>
      </c>
      <c r="I59" s="75">
        <f>AIRFLOW!I27</f>
        <v>316.34911750508303</v>
      </c>
      <c r="J59" s="76">
        <f>AIRFLOW!J27</f>
        <v>0.4240604792293338</v>
      </c>
      <c r="K59" s="77">
        <f>AIRFLOW!K27</f>
        <v>23.793616810836756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785.6617933333333</v>
      </c>
      <c r="C60" s="143">
        <f>AIRFLOW!C28</f>
        <v>1271.0866666666666</v>
      </c>
      <c r="D60" s="144">
        <f>AIRFLOW!D28</f>
        <v>5.556206666666665</v>
      </c>
      <c r="E60" s="145">
        <f>AIRFLOW!E28</f>
        <v>26239</v>
      </c>
      <c r="F60" s="74">
        <f>25.4*AIRFLOW!F28</f>
        <v>821.923175019104</v>
      </c>
      <c r="G60" s="75">
        <f>AIRFLOW!G28*0.472</f>
        <v>53.36303842889194</v>
      </c>
      <c r="H60" s="74">
        <f>AIRFLOW!H28</f>
        <v>1315.0639145782009</v>
      </c>
      <c r="I60" s="75">
        <f>AIRFLOW!I28</f>
        <v>429.3662792770877</v>
      </c>
      <c r="J60" s="76">
        <f>AIRFLOW!J28</f>
        <v>0.5755580151167395</v>
      </c>
      <c r="K60" s="77">
        <f>AIRFLOW!K28</f>
        <v>32.64906854741859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1154.2335733333332</v>
      </c>
      <c r="C61" s="143">
        <f>AIRFLOW!C29</f>
        <v>1222.76</v>
      </c>
      <c r="D61" s="144">
        <f>AIRFLOW!D29</f>
        <v>5.332896666666667</v>
      </c>
      <c r="E61" s="145">
        <f>AIRFLOW!E29</f>
        <v>26791</v>
      </c>
      <c r="F61" s="74">
        <f>25.4*AIRFLOW!F29</f>
        <v>1207.5059922193227</v>
      </c>
      <c r="G61" s="75">
        <f>AIRFLOW!G29*0.472</f>
        <v>41.23324802720022</v>
      </c>
      <c r="H61" s="74">
        <f>AIRFLOW!H29</f>
        <v>1265.0652346204881</v>
      </c>
      <c r="I61" s="75">
        <f>AIRFLOW!I29</f>
        <v>487.39680062386157</v>
      </c>
      <c r="J61" s="76">
        <f>AIRFLOW!J29</f>
        <v>0.653346917726356</v>
      </c>
      <c r="K61" s="77">
        <f>AIRFLOW!K29</f>
        <v>38.527320690981206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1349.6967333333332</v>
      </c>
      <c r="C62" s="143">
        <f>AIRFLOW!C30</f>
        <v>1179.03</v>
      </c>
      <c r="D62" s="144">
        <f>AIRFLOW!D30</f>
        <v>5.134116666666667</v>
      </c>
      <c r="E62" s="145">
        <f>AIRFLOW!E30</f>
        <v>27377</v>
      </c>
      <c r="F62" s="74">
        <f>25.4*AIRFLOW!F30</f>
        <v>1411.9905457889342</v>
      </c>
      <c r="G62" s="75">
        <f>AIRFLOW!G30*0.472</f>
        <v>34.178622979953104</v>
      </c>
      <c r="H62" s="74">
        <f>AIRFLOW!H30</f>
        <v>1219.8222574950064</v>
      </c>
      <c r="I62" s="75">
        <f>AIRFLOW!I30</f>
        <v>472.43156651373073</v>
      </c>
      <c r="J62" s="76">
        <f>AIRFLOW!J30</f>
        <v>0.6332862821899875</v>
      </c>
      <c r="K62" s="77">
        <f>AIRFLOW!K30</f>
        <v>38.727022993971396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1527.8862</v>
      </c>
      <c r="C63" s="143">
        <f>AIRFLOW!C31</f>
        <v>1119.59</v>
      </c>
      <c r="D63" s="144">
        <f>AIRFLOW!D31</f>
        <v>4.865746666666666</v>
      </c>
      <c r="E63" s="145">
        <f>AIRFLOW!E31</f>
        <v>28101</v>
      </c>
      <c r="F63" s="74">
        <f>25.4*AIRFLOW!F31</f>
        <v>1598.4041571422988</v>
      </c>
      <c r="G63" s="75">
        <f>AIRFLOW!G31*0.472</f>
        <v>26.648822539590586</v>
      </c>
      <c r="H63" s="74">
        <f>AIRFLOW!H31</f>
        <v>1158.325743423691</v>
      </c>
      <c r="I63" s="75">
        <f>AIRFLOW!I31</f>
        <v>417.0103929595605</v>
      </c>
      <c r="J63" s="76">
        <f>AIRFLOW!J31</f>
        <v>0.5589951648251481</v>
      </c>
      <c r="K63" s="77">
        <f>AIRFLOW!K31</f>
        <v>35.99570345987572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1700.6155133333332</v>
      </c>
      <c r="C64" s="143">
        <f>AIRFLOW!C32</f>
        <v>1045.5</v>
      </c>
      <c r="D64" s="144">
        <f>AIRFLOW!D32</f>
        <v>4.524273333333333</v>
      </c>
      <c r="E64" s="145">
        <f>AIRFLOW!E32</f>
        <v>29148</v>
      </c>
      <c r="F64" s="74">
        <f>25.4*AIRFLOW!F32</f>
        <v>1779.1056076118005</v>
      </c>
      <c r="G64" s="75">
        <f>AIRFLOW!G32*0.472</f>
        <v>19.475782093012135</v>
      </c>
      <c r="H64" s="74">
        <f>AIRFLOW!H32</f>
        <v>1081.6723664461713</v>
      </c>
      <c r="I64" s="75">
        <f>AIRFLOW!I32</f>
        <v>339.1986052695806</v>
      </c>
      <c r="J64" s="76">
        <f>AIRFLOW!J32</f>
        <v>0.45468981939622055</v>
      </c>
      <c r="K64" s="77">
        <f>AIRFLOW!K32</f>
        <v>31.356750957866165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1888.5839799999997</v>
      </c>
      <c r="C65" s="143">
        <f>AIRFLOW!C33</f>
        <v>989.8560000000001</v>
      </c>
      <c r="D65" s="144">
        <f>AIRFLOW!D33</f>
        <v>4.26992</v>
      </c>
      <c r="E65" s="145">
        <f>AIRFLOW!E33</f>
        <v>30474</v>
      </c>
      <c r="F65" s="74">
        <f>25.4*AIRFLOW!F33</f>
        <v>1975.7495582749214</v>
      </c>
      <c r="G65" s="75">
        <f>AIRFLOW!G33*0.472</f>
        <v>13.092343412070226</v>
      </c>
      <c r="H65" s="74">
        <f>AIRFLOW!H33</f>
        <v>1024.103186954511</v>
      </c>
      <c r="I65" s="75">
        <f>AIRFLOW!I33</f>
        <v>253.2121128548978</v>
      </c>
      <c r="J65" s="76">
        <f>AIRFLOW!J33</f>
        <v>0.339426424738469</v>
      </c>
      <c r="K65" s="77">
        <f>AIRFLOW!K33</f>
        <v>24.748127013589478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2065.1224466666663</v>
      </c>
      <c r="C66" s="143">
        <f>AIRFLOW!C34</f>
        <v>873.5053333333334</v>
      </c>
      <c r="D66" s="144">
        <f>AIRFLOW!D34</f>
        <v>3.7406866666666665</v>
      </c>
      <c r="E66" s="145">
        <f>AIRFLOW!E34</f>
        <v>32068</v>
      </c>
      <c r="F66" s="74">
        <f>25.4*AIRFLOW!F34</f>
        <v>2160.43596948508</v>
      </c>
      <c r="G66" s="75">
        <f>AIRFLOW!G34*0.472</f>
        <v>7.735986212163606</v>
      </c>
      <c r="H66" s="74">
        <f>AIRFLOW!H34</f>
        <v>903.7270024007827</v>
      </c>
      <c r="I66" s="75">
        <f>AIRFLOW!I34</f>
        <v>163.60278033043625</v>
      </c>
      <c r="J66" s="76">
        <f>AIRFLOW!J34</f>
        <v>0.2193066760461612</v>
      </c>
      <c r="K66" s="77">
        <f>AIRFLOW!K34</f>
        <v>18.11195312155998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2220.5797599999996</v>
      </c>
      <c r="C67" s="143">
        <f>AIRFLOW!C35</f>
        <v>806.1436666666667</v>
      </c>
      <c r="D67" s="144">
        <f>AIRFLOW!D35</f>
        <v>3.4357633333333335</v>
      </c>
      <c r="E67" s="145">
        <f>AIRFLOW!E35</f>
        <v>33580</v>
      </c>
      <c r="F67" s="74">
        <f>25.4*AIRFLOW!F35</f>
        <v>2323.0682492256615</v>
      </c>
      <c r="G67" s="75">
        <f>AIRFLOW!G35*0.472</f>
        <v>3.7046395835986328</v>
      </c>
      <c r="H67" s="74">
        <f>AIRFLOW!H35</f>
        <v>834.0347466465105</v>
      </c>
      <c r="I67" s="75">
        <f>AIRFLOW!I35</f>
        <v>84.24233477750983</v>
      </c>
      <c r="J67" s="76">
        <f>AIRFLOW!J35</f>
        <v>0.1129253817392893</v>
      </c>
      <c r="K67" s="77">
        <f>AIRFLOW!K35</f>
        <v>10.104165566810487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2386.70338</v>
      </c>
      <c r="C68" s="143">
        <f>AIRFLOW!C36</f>
        <v>757.6193333333334</v>
      </c>
      <c r="D68" s="144">
        <f>AIRFLOW!D36</f>
        <v>3.22097</v>
      </c>
      <c r="E68" s="145">
        <f>AIRFLOW!E36</f>
        <v>34762</v>
      </c>
      <c r="F68" s="74">
        <f>25.4*AIRFLOW!F36</f>
        <v>2496.859127635014</v>
      </c>
      <c r="G68" s="75">
        <f>AIRFLOW!G36*0.472</f>
        <v>0</v>
      </c>
      <c r="H68" s="74">
        <f>AIRFLOW!H36</f>
        <v>783.8315611210304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489.0138034934869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3"/>
      <c r="B71" s="153"/>
      <c r="C71" s="153"/>
      <c r="D71" s="153"/>
      <c r="E71" s="154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1.9179261014286721</v>
      </c>
      <c r="C74" s="143">
        <f>AIRFLOW!C26</f>
        <v>1289.5233333333333</v>
      </c>
      <c r="D74" s="144">
        <f>AIRFLOW!D26</f>
        <v>5.6408233333333335</v>
      </c>
      <c r="E74" s="148">
        <f>AIRFLOW!E26</f>
        <v>26029</v>
      </c>
      <c r="F74" s="80">
        <f>AIRFLOW!F26*(0.07355/0.2952998)</f>
        <v>2.006445934006939</v>
      </c>
      <c r="G74" s="80">
        <f>AIRFLOW!G26*0.472*(0.001*3600)</f>
        <v>249.2241401353479</v>
      </c>
      <c r="H74" s="79">
        <f>AIRFLOW!H26</f>
        <v>1334.1384558146547</v>
      </c>
      <c r="I74" s="81">
        <f>AIRFLOW!I26</f>
        <v>138.6987646845182</v>
      </c>
      <c r="J74" s="82">
        <f>AIRFLOW!J26</f>
        <v>0.18592327705699488</v>
      </c>
      <c r="K74" s="80">
        <f>AIRFLOW!K26</f>
        <v>10.394470982767691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4.9318135332296205</v>
      </c>
      <c r="C75" s="143">
        <f>AIRFLOW!C27</f>
        <v>1285.13</v>
      </c>
      <c r="D75" s="144">
        <f>AIRFLOW!D27</f>
        <v>5.620793333333334</v>
      </c>
      <c r="E75" s="148">
        <f>AIRFLOW!E27</f>
        <v>26088</v>
      </c>
      <c r="F75" s="80">
        <f>AIRFLOW!F27*(0.07355/0.2952998)</f>
        <v>5.159436124081017</v>
      </c>
      <c r="G75" s="80">
        <f>AIRFLOW!G27*0.472*(0.001*3600)</f>
        <v>221.10139864920762</v>
      </c>
      <c r="H75" s="79">
        <f>AIRFLOW!H27</f>
        <v>1329.5931212730445</v>
      </c>
      <c r="I75" s="81">
        <f>AIRFLOW!I27</f>
        <v>316.34911750508303</v>
      </c>
      <c r="J75" s="82">
        <f>AIRFLOW!J27</f>
        <v>0.4240604792293338</v>
      </c>
      <c r="K75" s="80">
        <f>AIRFLOW!K27</f>
        <v>23.793616810836756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7.704091666615872</v>
      </c>
      <c r="C76" s="143">
        <f>AIRFLOW!C28</f>
        <v>1271.0866666666666</v>
      </c>
      <c r="D76" s="144">
        <f>AIRFLOW!D28</f>
        <v>5.556206666666665</v>
      </c>
      <c r="E76" s="148">
        <f>AIRFLOW!E28</f>
        <v>26239</v>
      </c>
      <c r="F76" s="80">
        <f>AIRFLOW!F28*(0.07355/0.2952998)</f>
        <v>8.059665796395144</v>
      </c>
      <c r="G76" s="80">
        <f>AIRFLOW!G28*0.472*(0.001*3600)</f>
        <v>192.10693834401098</v>
      </c>
      <c r="H76" s="79">
        <f>AIRFLOW!H28</f>
        <v>1315.0639145782009</v>
      </c>
      <c r="I76" s="81">
        <f>AIRFLOW!I28</f>
        <v>429.3662792770877</v>
      </c>
      <c r="J76" s="82">
        <f>AIRFLOW!J28</f>
        <v>0.5755580151167395</v>
      </c>
      <c r="K76" s="80">
        <f>AIRFLOW!K28</f>
        <v>32.64906854741859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11.31825593289712</v>
      </c>
      <c r="C77" s="143">
        <f>AIRFLOW!C29</f>
        <v>1222.76</v>
      </c>
      <c r="D77" s="144">
        <f>AIRFLOW!D29</f>
        <v>5.332896666666667</v>
      </c>
      <c r="E77" s="148">
        <f>AIRFLOW!E29</f>
        <v>26791</v>
      </c>
      <c r="F77" s="80">
        <f>AIRFLOW!F29*(0.07355/0.2952998)</f>
        <v>11.8406379576851</v>
      </c>
      <c r="G77" s="80">
        <f>AIRFLOW!G29*0.472*(0.001*3600)</f>
        <v>148.4396928979208</v>
      </c>
      <c r="H77" s="79">
        <f>AIRFLOW!H29</f>
        <v>1265.0652346204881</v>
      </c>
      <c r="I77" s="81">
        <f>AIRFLOW!I29</f>
        <v>487.39680062386157</v>
      </c>
      <c r="J77" s="82">
        <f>AIRFLOW!J29</f>
        <v>0.653346917726356</v>
      </c>
      <c r="K77" s="80">
        <f>AIRFLOW!K29</f>
        <v>38.527320690981206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13.234940840912637</v>
      </c>
      <c r="C78" s="143">
        <f>AIRFLOW!C30</f>
        <v>1179.03</v>
      </c>
      <c r="D78" s="144">
        <f>AIRFLOW!D30</f>
        <v>5.134116666666667</v>
      </c>
      <c r="E78" s="148">
        <f>AIRFLOW!E30</f>
        <v>27377</v>
      </c>
      <c r="F78" s="80">
        <f>AIRFLOW!F30*(0.07355/0.2952998)</f>
        <v>13.845785412321383</v>
      </c>
      <c r="G78" s="80">
        <f>AIRFLOW!G30*0.472*(0.001*3600)</f>
        <v>123.04304272783118</v>
      </c>
      <c r="H78" s="79">
        <f>AIRFLOW!H30</f>
        <v>1219.8222574950064</v>
      </c>
      <c r="I78" s="81">
        <f>AIRFLOW!I30</f>
        <v>472.43156651373073</v>
      </c>
      <c r="J78" s="82">
        <f>AIRFLOW!J30</f>
        <v>0.6332862821899875</v>
      </c>
      <c r="K78" s="80">
        <f>AIRFLOW!K30</f>
        <v>38.727022993971396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14.982242283943302</v>
      </c>
      <c r="C79" s="143">
        <f>AIRFLOW!C31</f>
        <v>1119.59</v>
      </c>
      <c r="D79" s="144">
        <f>AIRFLOW!D31</f>
        <v>4.865746666666666</v>
      </c>
      <c r="E79" s="148">
        <f>AIRFLOW!E31</f>
        <v>28101</v>
      </c>
      <c r="F79" s="80">
        <f>AIRFLOW!F31*(0.07355/0.2952998)</f>
        <v>15.673731688896794</v>
      </c>
      <c r="G79" s="80">
        <f>AIRFLOW!G31*0.472*(0.001*3600)</f>
        <v>95.93576114252612</v>
      </c>
      <c r="H79" s="79">
        <f>AIRFLOW!H31</f>
        <v>1158.325743423691</v>
      </c>
      <c r="I79" s="81">
        <f>AIRFLOW!I31</f>
        <v>417.0103929595605</v>
      </c>
      <c r="J79" s="82">
        <f>AIRFLOW!J31</f>
        <v>0.5589951648251481</v>
      </c>
      <c r="K79" s="80">
        <f>AIRFLOW!K31</f>
        <v>35.99570345987572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16.676002213118107</v>
      </c>
      <c r="C80" s="143">
        <f>AIRFLOW!C32</f>
        <v>1045.5</v>
      </c>
      <c r="D80" s="144">
        <f>AIRFLOW!D32</f>
        <v>4.524273333333333</v>
      </c>
      <c r="E80" s="148">
        <f>AIRFLOW!E32</f>
        <v>29148</v>
      </c>
      <c r="F80" s="80">
        <f>AIRFLOW!F32*(0.07355/0.2952998)</f>
        <v>17.445665300178874</v>
      </c>
      <c r="G80" s="80">
        <f>AIRFLOW!G32*0.472*(0.001*3600)</f>
        <v>70.11281553484369</v>
      </c>
      <c r="H80" s="79">
        <f>AIRFLOW!H32</f>
        <v>1081.6723664461713</v>
      </c>
      <c r="I80" s="81">
        <f>AIRFLOW!I32</f>
        <v>339.1986052695806</v>
      </c>
      <c r="J80" s="82">
        <f>AIRFLOW!J32</f>
        <v>0.45468981939622055</v>
      </c>
      <c r="K80" s="80">
        <f>AIRFLOW!K32</f>
        <v>31.356750957866165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18.51919518739938</v>
      </c>
      <c r="C81" s="143">
        <f>AIRFLOW!C33</f>
        <v>989.8560000000001</v>
      </c>
      <c r="D81" s="144">
        <f>AIRFLOW!D33</f>
        <v>4.26992</v>
      </c>
      <c r="E81" s="148">
        <f>AIRFLOW!E33</f>
        <v>30474</v>
      </c>
      <c r="F81" s="80">
        <f>AIRFLOW!F33*(0.07355/0.2952998)</f>
        <v>19.373928879303204</v>
      </c>
      <c r="G81" s="80">
        <f>AIRFLOW!G33*0.472*(0.001*3600)</f>
        <v>47.13243628345282</v>
      </c>
      <c r="H81" s="79">
        <f>AIRFLOW!H33</f>
        <v>1024.103186954511</v>
      </c>
      <c r="I81" s="81">
        <f>AIRFLOW!I33</f>
        <v>253.2121128548978</v>
      </c>
      <c r="J81" s="82">
        <f>AIRFLOW!J33</f>
        <v>0.339426424738469</v>
      </c>
      <c r="K81" s="80">
        <f>AIRFLOW!K33</f>
        <v>24.748127013589478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20.25030715112799</v>
      </c>
      <c r="C82" s="143">
        <f>AIRFLOW!C34</f>
        <v>873.5053333333334</v>
      </c>
      <c r="D82" s="144">
        <f>AIRFLOW!D34</f>
        <v>3.7406866666666665</v>
      </c>
      <c r="E82" s="148">
        <f>AIRFLOW!E34</f>
        <v>32068</v>
      </c>
      <c r="F82" s="80">
        <f>AIRFLOW!F34*(0.07355/0.2952998)</f>
        <v>21.184938468435288</v>
      </c>
      <c r="G82" s="80">
        <f>AIRFLOW!G34*0.472*(0.001*3600)</f>
        <v>27.849550363788982</v>
      </c>
      <c r="H82" s="79">
        <f>AIRFLOW!H34</f>
        <v>903.7270024007827</v>
      </c>
      <c r="I82" s="81">
        <f>AIRFLOW!I34</f>
        <v>163.60278033043625</v>
      </c>
      <c r="J82" s="82">
        <f>AIRFLOW!J34</f>
        <v>0.2193066760461612</v>
      </c>
      <c r="K82" s="80">
        <f>AIRFLOW!K34</f>
        <v>18.11195312155998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21.774700219912102</v>
      </c>
      <c r="C83" s="143">
        <f>AIRFLOW!C35</f>
        <v>806.1436666666667</v>
      </c>
      <c r="D83" s="144">
        <f>AIRFLOW!D35</f>
        <v>3.4357633333333335</v>
      </c>
      <c r="E83" s="148">
        <f>AIRFLOW!E35</f>
        <v>33580</v>
      </c>
      <c r="F83" s="80">
        <f>AIRFLOW!F35*(0.07355/0.2952998)</f>
        <v>22.779688272617975</v>
      </c>
      <c r="G83" s="80">
        <f>AIRFLOW!G35*0.472*(0.001*3600)</f>
        <v>13.336702500955079</v>
      </c>
      <c r="H83" s="79">
        <f>AIRFLOW!H35</f>
        <v>834.0347466465105</v>
      </c>
      <c r="I83" s="81">
        <f>AIRFLOW!I35</f>
        <v>84.24233477750983</v>
      </c>
      <c r="J83" s="82">
        <f>AIRFLOW!J35</f>
        <v>0.1129253817392893</v>
      </c>
      <c r="K83" s="80">
        <f>AIRFLOW!K35</f>
        <v>10.104165566810487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23.403685627284542</v>
      </c>
      <c r="C84" s="143">
        <f>AIRFLOW!C36</f>
        <v>757.6193333333334</v>
      </c>
      <c r="D84" s="144">
        <f>AIRFLOW!D36</f>
        <v>3.22097</v>
      </c>
      <c r="E84" s="148">
        <f>AIRFLOW!E36</f>
        <v>34762</v>
      </c>
      <c r="F84" s="80">
        <f>AIRFLOW!F36*(0.07355/0.2952998)</f>
        <v>24.483857763165275</v>
      </c>
      <c r="G84" s="80">
        <f>AIRFLOW!G36*0.472*(0.001*3600)</f>
        <v>0</v>
      </c>
      <c r="H84" s="79">
        <f>AIRFLOW!H36</f>
        <v>783.8315611210304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489.0138034934869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88.47 in H2O, 2247 mm H2O or 22.04 kPa, Maximum open watts = 1508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6" t="s">
        <v>106</v>
      </c>
      <c r="B97" s="156"/>
      <c r="C97" s="15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6" t="s">
        <v>107</v>
      </c>
      <c r="B99" s="156"/>
      <c r="C99">
        <f>F36*D96</f>
        <v>88.47138641226428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2247.1732148715128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22.035471986848748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6" t="s">
        <v>110</v>
      </c>
      <c r="B102" s="156"/>
      <c r="C102">
        <f>H74*D97</f>
        <v>1507.5764550705596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2">
        <f>IF(ISERR(+$BE$105),"",+$BE$105)</f>
        <v>315.67896416958484</v>
      </c>
      <c r="BC125" s="152"/>
      <c r="BD125" s="152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2008-12-17T18:11:20Z</dcterms:modified>
  <cp:category/>
  <cp:version/>
  <cp:contentType/>
  <cp:contentStatus/>
</cp:coreProperties>
</file>