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<sst xmlns="http://schemas.openxmlformats.org/spreadsheetml/2006/main" count="171" uniqueCount="118">
  <si>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</si>
  <si>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</si>
  <si>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</si>
  <si>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</si>
  <si>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</si>
  <si>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</si>
  <si>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</si>
  <si>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</si>
  <si>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</si>
  <si>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</si>
  <si>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</si>
  <si>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</si>
  <si>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</si>
  <si>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</si>
  <si>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</si>
  <si>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</si>
  <si>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</si>
  <si>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</si>
  <si>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</si>
  <si>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</si>
  <si>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</si>
  <si>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</si>
  <si>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</si>
  <si>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</si>
  <si>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</si>
  <si>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</si>
  <si>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</si>
  <si>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</si>
  <si>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</si>
  <si>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</si>
  <si>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</si>
  <si>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</si>
  <si>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</si>
  <si>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</si>
  <si>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</si>
  <si>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</si>
  <si>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</si>
  <si>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</si>
  <si>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</si>
  <si>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</si>
  <si>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</si>
  <si>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</si>
  <si>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</si>
  <si>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</si>
  <si>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</si>
  <si>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</si>
  <si>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</si>
  <si>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</si>
  <si>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</si>
  <si>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</si>
  <si>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</si>
  <si>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</si>
  <si>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</si>
  <si>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</si>
  <si>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</si>
  <si>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</si>
  <si>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</si>
  <si>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</si>
  <si>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</si>
  <si>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</si>
  <si>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</si>
  <si>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</si>
  <si>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</si>
  <si>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</si>
  <si>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</si>
  <si>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</si>
  <si>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</si>
  <si>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</si>
  <si>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</si>
  <si>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</si>
  <si>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</si>
  <si>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</si>
  <si>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</si>
  <si>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</si>
  <si>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</si>
  <si>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</si>
  <si>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</si>
  <si>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</si>
  <si>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</si>
  <si>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</si>
  <si>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</si>
  <si>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</si>
  <si>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</si>
  <si>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</si>
  <si>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</si>
  <si>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</si>
  <si>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</si>
  <si>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</si>
  <si>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</si>
  <si>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</si>
  <si>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</si>
  <si>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</si>
  <si>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</si>
  <si>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</si>
  <si>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</si>
  <si>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</si>
  <si>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</si>
  <si>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</si>
  <si>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</si>
  <si>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</si>
  <si>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</si>
  <si>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</si>
  <si>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</si>
  <si>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</si>
  <si>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</si>
  <si>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</si>
  <si>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</si>
  <si>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</si>
  <si>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</si>
  <si>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</si>
  <si>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</si>
  <si>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</si>
  <si>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</si>
  <si>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BP-FF-120-A-112</t>
  </si>
  <si>
    <t>LIGHTHOUSE</t>
  </si>
  <si>
    <t>VACUUM</t>
  </si>
  <si>
    <t>MOTORS</t>
  </si>
  <si>
    <t>LH9414-00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</si>
</sst>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4763310"/>
        <c:axId val="2154319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9671064"/>
        <c:axId val="168665"/>
      </c:scatterChart>
      <c:valAx>
        <c:axId val="247633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1543199"/>
        <c:crosses val="autoZero"/>
        <c:crossBetween val="midCat"/>
        <c:dispUnits/>
        <c:majorUnit val="10"/>
      </c:valAx>
      <c:valAx>
        <c:axId val="2154319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4763310"/>
        <c:crosses val="autoZero"/>
        <c:crossBetween val="midCat"/>
        <c:dispUnits/>
      </c:valAx>
      <c:valAx>
        <c:axId val="59671064"/>
        <c:scaling>
          <c:orientation val="minMax"/>
        </c:scaling>
        <c:axPos val="b"/>
        <c:delete val="1"/>
        <c:majorTickMark val="in"/>
        <c:minorTickMark val="none"/>
        <c:tickLblPos val="nextTo"/>
        <c:crossAx val="168665"/>
        <c:crosses val="max"/>
        <c:crossBetween val="midCat"/>
        <c:dispUnits/>
      </c:valAx>
      <c:valAx>
        <c:axId val="16866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67106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517986"/>
        <c:axId val="13661875"/>
      </c:scatterChart>
      <c:valAx>
        <c:axId val="151798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661875"/>
        <c:crosses val="autoZero"/>
        <c:crossBetween val="midCat"/>
        <c:dispUnits/>
      </c:valAx>
      <c:valAx>
        <c:axId val="1366187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17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45.052515451185336</c:v>
                </c:pt>
                <c:pt idx="1">
                  <c:v>42.39288862999673</c:v>
                </c:pt>
                <c:pt idx="2">
                  <c:v>39.49040736948984</c:v>
                </c:pt>
                <c:pt idx="3">
                  <c:v>33.39303524171249</c:v>
                </c:pt>
                <c:pt idx="4">
                  <c:v>28.703091867807988</c:v>
                </c:pt>
                <c:pt idx="5">
                  <c:v>23.19897776006516</c:v>
                </c:pt>
                <c:pt idx="6">
                  <c:v>17.362016770916856</c:v>
                </c:pt>
                <c:pt idx="7">
                  <c:v>11.838881996390567</c:v>
                </c:pt>
                <c:pt idx="8">
                  <c:v>7.097138044331246</c:v>
                </c:pt>
                <c:pt idx="9">
                  <c:v>3.443498808197087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84.41552937546778</c:v>
                </c:pt>
                <c:pt idx="1">
                  <c:v>244.9914417206005</c:v>
                </c:pt>
                <c:pt idx="2">
                  <c:v>439.65311987033857</c:v>
                </c:pt>
                <c:pt idx="3">
                  <c:v>777.5815324175582</c:v>
                </c:pt>
                <c:pt idx="4">
                  <c:v>987.155733106811</c:v>
                </c:pt>
                <c:pt idx="5">
                  <c:v>1201.5232446123364</c:v>
                </c:pt>
                <c:pt idx="6">
                  <c:v>1403.1085939411348</c:v>
                </c:pt>
                <c:pt idx="7">
                  <c:v>1607.6231887687666</c:v>
                </c:pt>
                <c:pt idx="8">
                  <c:v>1791.6330651045653</c:v>
                </c:pt>
                <c:pt idx="9">
                  <c:v>1963.3933693543343</c:v>
                </c:pt>
                <c:pt idx="10">
                  <c:v>2143.1425249645577</c:v>
                </c:pt>
              </c:numCache>
            </c:numRef>
          </c:yVal>
          <c:smooth val="0"/>
        </c:ser>
        <c:axId val="55848012"/>
        <c:axId val="328700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45.052515451185336</c:v>
                </c:pt>
                <c:pt idx="1">
                  <c:v>42.39288862999673</c:v>
                </c:pt>
                <c:pt idx="2">
                  <c:v>39.49040736948984</c:v>
                </c:pt>
                <c:pt idx="3">
                  <c:v>33.39303524171249</c:v>
                </c:pt>
                <c:pt idx="4">
                  <c:v>28.703091867807988</c:v>
                </c:pt>
                <c:pt idx="5">
                  <c:v>23.19897776006516</c:v>
                </c:pt>
                <c:pt idx="6">
                  <c:v>17.362016770916856</c:v>
                </c:pt>
                <c:pt idx="7">
                  <c:v>11.838881996390567</c:v>
                </c:pt>
                <c:pt idx="8">
                  <c:v>7.097138044331246</c:v>
                </c:pt>
                <c:pt idx="9">
                  <c:v>3.443498808197087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37.227474464813774</c:v>
                </c:pt>
                <c:pt idx="1">
                  <c:v>101.66374537762188</c:v>
                </c:pt>
                <c:pt idx="2">
                  <c:v>169.95109024954365</c:v>
                </c:pt>
                <c:pt idx="3">
                  <c:v>254.1698397799088</c:v>
                </c:pt>
                <c:pt idx="4">
                  <c:v>277.35534195401397</c:v>
                </c:pt>
                <c:pt idx="5">
                  <c:v>272.84952837734124</c:v>
                </c:pt>
                <c:pt idx="6">
                  <c:v>238.45895580217467</c:v>
                </c:pt>
                <c:pt idx="7">
                  <c:v>186.30183627836323</c:v>
                </c:pt>
                <c:pt idx="8">
                  <c:v>124.46708063869922</c:v>
                </c:pt>
                <c:pt idx="9">
                  <c:v>66.18040778314443</c:v>
                </c:pt>
                <c:pt idx="10">
                  <c:v>0</c:v>
                </c:pt>
              </c:numCache>
            </c:numRef>
          </c:yVal>
          <c:smooth val="0"/>
        </c:ser>
        <c:axId val="27395094"/>
        <c:axId val="45229255"/>
      </c:scatterChart>
      <c:valAx>
        <c:axId val="5584801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2870061"/>
        <c:crosses val="autoZero"/>
        <c:crossBetween val="midCat"/>
        <c:dispUnits/>
        <c:majorUnit val="5"/>
      </c:valAx>
      <c:valAx>
        <c:axId val="3287006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5848012"/>
        <c:crosses val="autoZero"/>
        <c:crossBetween val="midCat"/>
        <c:dispUnits/>
      </c:valAx>
      <c:valAx>
        <c:axId val="27395094"/>
        <c:scaling>
          <c:orientation val="minMax"/>
        </c:scaling>
        <c:axPos val="b"/>
        <c:delete val="1"/>
        <c:majorTickMark val="in"/>
        <c:minorTickMark val="none"/>
        <c:tickLblPos val="nextTo"/>
        <c:crossAx val="45229255"/>
        <c:crosses val="max"/>
        <c:crossBetween val="midCat"/>
        <c:dispUnits/>
      </c:valAx>
      <c:valAx>
        <c:axId val="4522925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39509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114</v>
      </c>
      <c r="K4" s="5"/>
      <c r="L4" s="101"/>
      <c r="M4" s="102"/>
      <c r="N4" s="17"/>
    </row>
    <row r="5" spans="1:14" ht="30.75">
      <c r="A5" s="161" t="s">
        <v>113</v>
      </c>
      <c r="B5" s="161"/>
      <c r="C5" s="161"/>
      <c r="D5" s="96"/>
      <c r="E5" s="96"/>
      <c r="F5" s="96"/>
      <c r="G5" s="103"/>
      <c r="H5" s="104"/>
      <c r="I5" s="104"/>
      <c r="J5" s="151" t="s">
        <v>115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117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3.17</v>
      </c>
      <c r="C26" s="127">
        <v>871</v>
      </c>
      <c r="D26" s="128">
        <v>7.3</v>
      </c>
      <c r="E26" s="129">
        <v>18820</v>
      </c>
      <c r="F26" s="84">
        <v>3.3234460384042435</v>
      </c>
      <c r="G26" s="84">
        <v>95.45024459996894</v>
      </c>
      <c r="H26" s="85">
        <v>902.6052146127478</v>
      </c>
      <c r="I26" s="86">
        <v>37.227474464813774</v>
      </c>
      <c r="J26" s="87">
        <v>0.049902780783932676</v>
      </c>
      <c r="K26" s="86">
        <v>4.124447085183946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9.2</v>
      </c>
      <c r="C27" s="127">
        <v>877</v>
      </c>
      <c r="D27" s="128">
        <v>7.4</v>
      </c>
      <c r="E27" s="129">
        <v>18820</v>
      </c>
      <c r="F27" s="84">
        <v>9.645332351204745</v>
      </c>
      <c r="G27" s="84">
        <v>89.81544201270495</v>
      </c>
      <c r="H27" s="85">
        <v>908.8229313609413</v>
      </c>
      <c r="I27" s="86">
        <v>101.66374537762188</v>
      </c>
      <c r="J27" s="87">
        <v>0.13627847905847437</v>
      </c>
      <c r="K27" s="86">
        <v>11.186309441530351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16.51</v>
      </c>
      <c r="C28" s="127">
        <v>885</v>
      </c>
      <c r="D28" s="128">
        <v>7.5</v>
      </c>
      <c r="E28" s="129">
        <v>18720</v>
      </c>
      <c r="F28" s="84">
        <v>17.309177947651126</v>
      </c>
      <c r="G28" s="84">
        <v>83.66611730824118</v>
      </c>
      <c r="H28" s="85">
        <v>917.1132203585325</v>
      </c>
      <c r="I28" s="86">
        <v>169.95109024954365</v>
      </c>
      <c r="J28" s="87">
        <v>0.22781647486534</v>
      </c>
      <c r="K28" s="86">
        <v>18.531091524676054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29.2</v>
      </c>
      <c r="C29" s="127">
        <v>891</v>
      </c>
      <c r="D29" s="128">
        <v>7.5</v>
      </c>
      <c r="E29" s="129">
        <v>18540</v>
      </c>
      <c r="F29" s="84">
        <v>30.61344615817158</v>
      </c>
      <c r="G29" s="84">
        <v>70.7479560205773</v>
      </c>
      <c r="H29" s="85">
        <v>923.330937106726</v>
      </c>
      <c r="I29" s="86">
        <v>254.1698397799088</v>
      </c>
      <c r="J29" s="87">
        <v>0.3407102409918349</v>
      </c>
      <c r="K29" s="86">
        <v>27.527490909852382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37.07</v>
      </c>
      <c r="C30" s="127">
        <v>894</v>
      </c>
      <c r="D30" s="128">
        <v>7.5</v>
      </c>
      <c r="E30" s="129">
        <v>18460</v>
      </c>
      <c r="F30" s="84">
        <v>38.86439894121303</v>
      </c>
      <c r="G30" s="84">
        <v>60.81163531315252</v>
      </c>
      <c r="H30" s="85">
        <v>926.4397954808227</v>
      </c>
      <c r="I30" s="86">
        <v>277.35534195401397</v>
      </c>
      <c r="J30" s="87">
        <v>0.37179000261932166</v>
      </c>
      <c r="K30" s="86">
        <v>29.937762098190785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45.12</v>
      </c>
      <c r="C31" s="127">
        <v>871</v>
      </c>
      <c r="D31" s="128">
        <v>7.4</v>
      </c>
      <c r="E31" s="129">
        <v>18740</v>
      </c>
      <c r="F31" s="84">
        <v>47.304064748517185</v>
      </c>
      <c r="G31" s="84">
        <v>49.15037661030754</v>
      </c>
      <c r="H31" s="85">
        <v>902.6052146127478</v>
      </c>
      <c r="I31" s="86">
        <v>272.84952837734124</v>
      </c>
      <c r="J31" s="87">
        <v>0.3657500380393314</v>
      </c>
      <c r="K31" s="86">
        <v>30.229110574594248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52.69</v>
      </c>
      <c r="C32" s="127">
        <v>847</v>
      </c>
      <c r="D32" s="128">
        <v>7.1</v>
      </c>
      <c r="E32" s="129">
        <v>19320</v>
      </c>
      <c r="F32" s="84">
        <v>55.24049582445413</v>
      </c>
      <c r="G32" s="84">
        <v>36.783933836688256</v>
      </c>
      <c r="H32" s="85">
        <v>877.7343476199741</v>
      </c>
      <c r="I32" s="86">
        <v>238.45895580217467</v>
      </c>
      <c r="J32" s="87">
        <v>0.3196500748018427</v>
      </c>
      <c r="K32" s="86">
        <v>27.167554334494206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60.37</v>
      </c>
      <c r="C33" s="127">
        <v>808</v>
      </c>
      <c r="D33" s="128">
        <v>6.8</v>
      </c>
      <c r="E33" s="129">
        <v>20120</v>
      </c>
      <c r="F33" s="84">
        <v>63.292251526329395</v>
      </c>
      <c r="G33" s="84">
        <v>25.082377110996966</v>
      </c>
      <c r="H33" s="85">
        <v>837.3191887567167</v>
      </c>
      <c r="I33" s="86">
        <v>186.30183627836323</v>
      </c>
      <c r="J33" s="87">
        <v>0.2497343649844011</v>
      </c>
      <c r="K33" s="86">
        <v>22.249798975106643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67.28</v>
      </c>
      <c r="C34" s="127">
        <v>763</v>
      </c>
      <c r="D34" s="128">
        <v>6.4</v>
      </c>
      <c r="E34" s="129">
        <v>20980</v>
      </c>
      <c r="F34" s="84">
        <v>70.53673484663643</v>
      </c>
      <c r="G34" s="84">
        <v>15.036309415956032</v>
      </c>
      <c r="H34" s="85">
        <v>790.6863131452659</v>
      </c>
      <c r="I34" s="86">
        <v>124.46708063869922</v>
      </c>
      <c r="J34" s="87">
        <v>0.1668459525987925</v>
      </c>
      <c r="K34" s="86">
        <v>15.741651090883618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73.73</v>
      </c>
      <c r="C35" s="127">
        <v>729</v>
      </c>
      <c r="D35" s="128">
        <v>6.1</v>
      </c>
      <c r="E35" s="129">
        <v>21880</v>
      </c>
      <c r="F35" s="84">
        <v>77.29895154938325</v>
      </c>
      <c r="G35" s="84">
        <v>7.295548322451456</v>
      </c>
      <c r="H35" s="85">
        <v>755.452584905503</v>
      </c>
      <c r="I35" s="86">
        <v>66.18040778314443</v>
      </c>
      <c r="J35" s="87">
        <v>0.08871368335542149</v>
      </c>
      <c r="K35" s="86">
        <v>8.760365522003305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80.48</v>
      </c>
      <c r="C36" s="127">
        <v>701</v>
      </c>
      <c r="D36" s="128">
        <v>5.8</v>
      </c>
      <c r="E36" s="129">
        <v>22640</v>
      </c>
      <c r="F36" s="84">
        <v>84.37568995923456</v>
      </c>
      <c r="G36" s="84">
        <v>0</v>
      </c>
      <c r="H36" s="85">
        <v>726.4365734139336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280.75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0.5992157142371678</v>
      </c>
      <c r="BD41" s="5">
        <f aca="true" t="shared" si="0" ref="BD41:BD50">IF(ISERR(($BE$21*0.4912-B26*0.03607)/($BE$21*0.4912)),0,($BE$21*0.4912-B26*0.03607)/($BE$21*0.4912))</f>
        <v>0.9918219244996366</v>
      </c>
      <c r="BF41">
        <f aca="true" t="shared" si="1" ref="BF41:BF50">(I26*63025)/(746*E26)</f>
        <v>0.16711598081335582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0.588394559800598</v>
      </c>
      <c r="BD42" s="5">
        <f t="shared" si="0"/>
        <v>0.976265522207147</v>
      </c>
      <c r="BF42">
        <f t="shared" si="1"/>
        <v>0.4563735995037379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0.5891789127781958</v>
      </c>
      <c r="BD43" s="5">
        <f t="shared" si="0"/>
        <v>0.9574069316999998</v>
      </c>
      <c r="BF43">
        <f t="shared" si="1"/>
        <v>0.7669943017301312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0.5853458417312244</v>
      </c>
      <c r="BD44" s="5">
        <f t="shared" si="0"/>
        <v>0.9246688313531191</v>
      </c>
      <c r="BF44">
        <f t="shared" si="1"/>
        <v>1.1582126719800643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0.5832502798496281</v>
      </c>
      <c r="BD45" s="5">
        <f t="shared" si="0"/>
        <v>0.904365533502059</v>
      </c>
      <c r="BF45">
        <f t="shared" si="1"/>
        <v>1.2693426281193256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0.5815866241891547</v>
      </c>
      <c r="BD46" s="5">
        <f t="shared" si="0"/>
        <v>0.8835978654333126</v>
      </c>
      <c r="BF46">
        <f t="shared" si="1"/>
        <v>1.2300638285714443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0.5799995899297097</v>
      </c>
      <c r="BD47" s="5">
        <f t="shared" si="0"/>
        <v>0.864068517945063</v>
      </c>
      <c r="BF47">
        <f t="shared" si="1"/>
        <v>1.0427508263139822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0.5773169723494508</v>
      </c>
      <c r="BD48" s="5">
        <f t="shared" si="0"/>
        <v>0.8442553886571162</v>
      </c>
      <c r="BF48">
        <f t="shared" si="1"/>
        <v>0.782281727293334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0.5827957479085689</v>
      </c>
      <c r="BD49" s="5">
        <f t="shared" si="0"/>
        <v>0.8264287319670496</v>
      </c>
      <c r="BF49">
        <f t="shared" si="1"/>
        <v>0.5012138304356005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0.6077465704495225</v>
      </c>
      <c r="BD50" s="5">
        <f t="shared" si="0"/>
        <v>0.8097887991666254</v>
      </c>
      <c r="BF50">
        <f t="shared" si="1"/>
        <v>0.2555383863562815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80.518</v>
      </c>
      <c r="C58" s="144">
        <f>AIRFLOW!C26</f>
        <v>871</v>
      </c>
      <c r="D58" s="145">
        <f>AIRFLOW!D26</f>
        <v>7.3</v>
      </c>
      <c r="E58" s="146">
        <f>AIRFLOW!E26</f>
        <v>18820</v>
      </c>
      <c r="F58" s="74">
        <f>25.4*AIRFLOW!F26</f>
        <v>84.41552937546778</v>
      </c>
      <c r="G58" s="75">
        <f>AIRFLOW!G26*0.472</f>
        <v>45.052515451185336</v>
      </c>
      <c r="H58" s="74">
        <f>AIRFLOW!H26</f>
        <v>902.6052146127478</v>
      </c>
      <c r="I58" s="75">
        <f>AIRFLOW!I26</f>
        <v>37.227474464813774</v>
      </c>
      <c r="J58" s="76">
        <f>AIRFLOW!J26</f>
        <v>0.049902780783932676</v>
      </c>
      <c r="K58" s="77">
        <f>AIRFLOW!K26</f>
        <v>4.124447085183946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233.67999999999998</v>
      </c>
      <c r="C59" s="144">
        <f>AIRFLOW!C27</f>
        <v>877</v>
      </c>
      <c r="D59" s="145">
        <f>AIRFLOW!D27</f>
        <v>7.4</v>
      </c>
      <c r="E59" s="146">
        <f>AIRFLOW!E27</f>
        <v>18820</v>
      </c>
      <c r="F59" s="74">
        <f>25.4*AIRFLOW!F27</f>
        <v>244.9914417206005</v>
      </c>
      <c r="G59" s="75">
        <f>AIRFLOW!G27*0.472</f>
        <v>42.39288862999673</v>
      </c>
      <c r="H59" s="74">
        <f>AIRFLOW!H27</f>
        <v>908.8229313609413</v>
      </c>
      <c r="I59" s="75">
        <f>AIRFLOW!I27</f>
        <v>101.66374537762188</v>
      </c>
      <c r="J59" s="76">
        <f>AIRFLOW!J27</f>
        <v>0.13627847905847437</v>
      </c>
      <c r="K59" s="77">
        <f>AIRFLOW!K27</f>
        <v>11.186309441530351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419.35400000000004</v>
      </c>
      <c r="C60" s="144">
        <f>AIRFLOW!C28</f>
        <v>885</v>
      </c>
      <c r="D60" s="145">
        <f>AIRFLOW!D28</f>
        <v>7.5</v>
      </c>
      <c r="E60" s="146">
        <f>AIRFLOW!E28</f>
        <v>18720</v>
      </c>
      <c r="F60" s="74">
        <f>25.4*AIRFLOW!F28</f>
        <v>439.65311987033857</v>
      </c>
      <c r="G60" s="75">
        <f>AIRFLOW!G28*0.472</f>
        <v>39.49040736948984</v>
      </c>
      <c r="H60" s="74">
        <f>AIRFLOW!H28</f>
        <v>917.1132203585325</v>
      </c>
      <c r="I60" s="75">
        <f>AIRFLOW!I28</f>
        <v>169.95109024954365</v>
      </c>
      <c r="J60" s="76">
        <f>AIRFLOW!J28</f>
        <v>0.22781647486534</v>
      </c>
      <c r="K60" s="77">
        <f>AIRFLOW!K28</f>
        <v>18.531091524676054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741.68</v>
      </c>
      <c r="C61" s="144">
        <f>AIRFLOW!C29</f>
        <v>891</v>
      </c>
      <c r="D61" s="145">
        <f>AIRFLOW!D29</f>
        <v>7.5</v>
      </c>
      <c r="E61" s="146">
        <f>AIRFLOW!E29</f>
        <v>18540</v>
      </c>
      <c r="F61" s="74">
        <f>25.4*AIRFLOW!F29</f>
        <v>777.5815324175582</v>
      </c>
      <c r="G61" s="75">
        <f>AIRFLOW!G29*0.472</f>
        <v>33.39303524171249</v>
      </c>
      <c r="H61" s="74">
        <f>AIRFLOW!H29</f>
        <v>923.330937106726</v>
      </c>
      <c r="I61" s="75">
        <f>AIRFLOW!I29</f>
        <v>254.1698397799088</v>
      </c>
      <c r="J61" s="76">
        <f>AIRFLOW!J29</f>
        <v>0.3407102409918349</v>
      </c>
      <c r="K61" s="77">
        <f>AIRFLOW!K29</f>
        <v>27.527490909852382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941.578</v>
      </c>
      <c r="C62" s="144">
        <f>AIRFLOW!C30</f>
        <v>894</v>
      </c>
      <c r="D62" s="145">
        <f>AIRFLOW!D30</f>
        <v>7.5</v>
      </c>
      <c r="E62" s="146">
        <f>AIRFLOW!E30</f>
        <v>18460</v>
      </c>
      <c r="F62" s="74">
        <f>25.4*AIRFLOW!F30</f>
        <v>987.155733106811</v>
      </c>
      <c r="G62" s="75">
        <f>AIRFLOW!G30*0.472</f>
        <v>28.703091867807988</v>
      </c>
      <c r="H62" s="74">
        <f>AIRFLOW!H30</f>
        <v>926.4397954808227</v>
      </c>
      <c r="I62" s="75">
        <f>AIRFLOW!I30</f>
        <v>277.35534195401397</v>
      </c>
      <c r="J62" s="76">
        <f>AIRFLOW!J30</f>
        <v>0.37179000261932166</v>
      </c>
      <c r="K62" s="77">
        <f>AIRFLOW!K30</f>
        <v>29.937762098190785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1146.0479999999998</v>
      </c>
      <c r="C63" s="144">
        <f>AIRFLOW!C31</f>
        <v>871</v>
      </c>
      <c r="D63" s="145">
        <f>AIRFLOW!D31</f>
        <v>7.4</v>
      </c>
      <c r="E63" s="146">
        <f>AIRFLOW!E31</f>
        <v>18740</v>
      </c>
      <c r="F63" s="74">
        <f>25.4*AIRFLOW!F31</f>
        <v>1201.5232446123364</v>
      </c>
      <c r="G63" s="75">
        <f>AIRFLOW!G31*0.472</f>
        <v>23.19897776006516</v>
      </c>
      <c r="H63" s="74">
        <f>AIRFLOW!H31</f>
        <v>902.6052146127478</v>
      </c>
      <c r="I63" s="75">
        <f>AIRFLOW!I31</f>
        <v>272.84952837734124</v>
      </c>
      <c r="J63" s="76">
        <f>AIRFLOW!J31</f>
        <v>0.3657500380393314</v>
      </c>
      <c r="K63" s="77">
        <f>AIRFLOW!K31</f>
        <v>30.229110574594248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1338.3259999999998</v>
      </c>
      <c r="C64" s="144">
        <f>AIRFLOW!C32</f>
        <v>847</v>
      </c>
      <c r="D64" s="145">
        <f>AIRFLOW!D32</f>
        <v>7.1</v>
      </c>
      <c r="E64" s="146">
        <f>AIRFLOW!E32</f>
        <v>19320</v>
      </c>
      <c r="F64" s="74">
        <f>25.4*AIRFLOW!F32</f>
        <v>1403.1085939411348</v>
      </c>
      <c r="G64" s="75">
        <f>AIRFLOW!G32*0.472</f>
        <v>17.362016770916856</v>
      </c>
      <c r="H64" s="74">
        <f>AIRFLOW!H32</f>
        <v>877.7343476199741</v>
      </c>
      <c r="I64" s="75">
        <f>AIRFLOW!I32</f>
        <v>238.45895580217467</v>
      </c>
      <c r="J64" s="76">
        <f>AIRFLOW!J32</f>
        <v>0.3196500748018427</v>
      </c>
      <c r="K64" s="77">
        <f>AIRFLOW!K32</f>
        <v>27.167554334494206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1533.398</v>
      </c>
      <c r="C65" s="144">
        <f>AIRFLOW!C33</f>
        <v>808</v>
      </c>
      <c r="D65" s="145">
        <f>AIRFLOW!D33</f>
        <v>6.8</v>
      </c>
      <c r="E65" s="146">
        <f>AIRFLOW!E33</f>
        <v>20120</v>
      </c>
      <c r="F65" s="74">
        <f>25.4*AIRFLOW!F33</f>
        <v>1607.6231887687666</v>
      </c>
      <c r="G65" s="75">
        <f>AIRFLOW!G33*0.472</f>
        <v>11.838881996390567</v>
      </c>
      <c r="H65" s="74">
        <f>AIRFLOW!H33</f>
        <v>837.3191887567167</v>
      </c>
      <c r="I65" s="75">
        <f>AIRFLOW!I33</f>
        <v>186.30183627836323</v>
      </c>
      <c r="J65" s="76">
        <f>AIRFLOW!J33</f>
        <v>0.2497343649844011</v>
      </c>
      <c r="K65" s="77">
        <f>AIRFLOW!K33</f>
        <v>22.249798975106643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1708.912</v>
      </c>
      <c r="C66" s="144">
        <f>AIRFLOW!C34</f>
        <v>763</v>
      </c>
      <c r="D66" s="145">
        <f>AIRFLOW!D34</f>
        <v>6.4</v>
      </c>
      <c r="E66" s="146">
        <f>AIRFLOW!E34</f>
        <v>20980</v>
      </c>
      <c r="F66" s="74">
        <f>25.4*AIRFLOW!F34</f>
        <v>1791.6330651045653</v>
      </c>
      <c r="G66" s="75">
        <f>AIRFLOW!G34*0.472</f>
        <v>7.097138044331246</v>
      </c>
      <c r="H66" s="74">
        <f>AIRFLOW!H34</f>
        <v>790.6863131452659</v>
      </c>
      <c r="I66" s="75">
        <f>AIRFLOW!I34</f>
        <v>124.46708063869922</v>
      </c>
      <c r="J66" s="76">
        <f>AIRFLOW!J34</f>
        <v>0.1668459525987925</v>
      </c>
      <c r="K66" s="77">
        <f>AIRFLOW!K34</f>
        <v>15.741651090883618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1872.742</v>
      </c>
      <c r="C67" s="144">
        <f>AIRFLOW!C35</f>
        <v>729</v>
      </c>
      <c r="D67" s="145">
        <f>AIRFLOW!D35</f>
        <v>6.1</v>
      </c>
      <c r="E67" s="146">
        <f>AIRFLOW!E35</f>
        <v>21880</v>
      </c>
      <c r="F67" s="74">
        <f>25.4*AIRFLOW!F35</f>
        <v>1963.3933693543343</v>
      </c>
      <c r="G67" s="75">
        <f>AIRFLOW!G35*0.472</f>
        <v>3.443498808197087</v>
      </c>
      <c r="H67" s="74">
        <f>AIRFLOW!H35</f>
        <v>755.452584905503</v>
      </c>
      <c r="I67" s="75">
        <f>AIRFLOW!I35</f>
        <v>66.18040778314443</v>
      </c>
      <c r="J67" s="76">
        <f>AIRFLOW!J35</f>
        <v>0.08871368335542149</v>
      </c>
      <c r="K67" s="77">
        <f>AIRFLOW!K35</f>
        <v>8.760365522003305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2044.192</v>
      </c>
      <c r="C68" s="144">
        <f>AIRFLOW!C36</f>
        <v>701</v>
      </c>
      <c r="D68" s="145">
        <f>AIRFLOW!D36</f>
        <v>5.8</v>
      </c>
      <c r="E68" s="146">
        <f>AIRFLOW!E36</f>
        <v>22640</v>
      </c>
      <c r="F68" s="74">
        <f>25.4*AIRFLOW!F36</f>
        <v>2143.1425249645577</v>
      </c>
      <c r="G68" s="75">
        <f>AIRFLOW!G36*0.472</f>
        <v>0</v>
      </c>
      <c r="H68" s="74">
        <f>AIRFLOW!H36</f>
        <v>726.4365734139336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280.75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0.7895484521154434</v>
      </c>
      <c r="C74" s="144">
        <f>AIRFLOW!C26</f>
        <v>871</v>
      </c>
      <c r="D74" s="145">
        <f>AIRFLOW!D26</f>
        <v>7.3</v>
      </c>
      <c r="E74" s="149">
        <f>AIRFLOW!E26</f>
        <v>18820</v>
      </c>
      <c r="F74" s="80">
        <f>AIRFLOW!F26*(0.07355/0.2952998)</f>
        <v>0.8277670900035561</v>
      </c>
      <c r="G74" s="80">
        <f>AIRFLOW!G26*0.472*(0.001*3600)</f>
        <v>162.1890556242672</v>
      </c>
      <c r="H74" s="79">
        <f>AIRFLOW!H26</f>
        <v>902.6052146127478</v>
      </c>
      <c r="I74" s="81">
        <f>AIRFLOW!I26</f>
        <v>37.227474464813774</v>
      </c>
      <c r="J74" s="82">
        <f>AIRFLOW!J26</f>
        <v>0.049902780783932676</v>
      </c>
      <c r="K74" s="80">
        <f>AIRFLOW!K26</f>
        <v>4.124447085183946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2.2914339935211605</v>
      </c>
      <c r="C75" s="144">
        <f>AIRFLOW!C27</f>
        <v>877</v>
      </c>
      <c r="D75" s="145">
        <f>AIRFLOW!D27</f>
        <v>7.4</v>
      </c>
      <c r="E75" s="149">
        <f>AIRFLOW!E27</f>
        <v>18820</v>
      </c>
      <c r="F75" s="80">
        <f>AIRFLOW!F27*(0.07355/0.2952998)</f>
        <v>2.4023524378652104</v>
      </c>
      <c r="G75" s="80">
        <f>AIRFLOW!G27*0.472*(0.001*3600)</f>
        <v>152.61439906798824</v>
      </c>
      <c r="H75" s="79">
        <f>AIRFLOW!H27</f>
        <v>908.8229313609413</v>
      </c>
      <c r="I75" s="81">
        <f>AIRFLOW!I27</f>
        <v>101.66374537762188</v>
      </c>
      <c r="J75" s="82">
        <f>AIRFLOW!J27</f>
        <v>0.13627847905847437</v>
      </c>
      <c r="K75" s="80">
        <f>AIRFLOW!K27</f>
        <v>11.186309441530351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4.112127742721127</v>
      </c>
      <c r="C76" s="144">
        <f>AIRFLOW!C28</f>
        <v>885</v>
      </c>
      <c r="D76" s="145">
        <f>AIRFLOW!D28</f>
        <v>7.5</v>
      </c>
      <c r="E76" s="149">
        <f>AIRFLOW!E28</f>
        <v>18720</v>
      </c>
      <c r="F76" s="80">
        <f>AIRFLOW!F28*(0.07355/0.2952998)</f>
        <v>4.311178124908111</v>
      </c>
      <c r="G76" s="80">
        <f>AIRFLOW!G28*0.472*(0.001*3600)</f>
        <v>142.16546653016343</v>
      </c>
      <c r="H76" s="79">
        <f>AIRFLOW!H28</f>
        <v>917.1132203585325</v>
      </c>
      <c r="I76" s="81">
        <f>AIRFLOW!I28</f>
        <v>169.95109024954365</v>
      </c>
      <c r="J76" s="82">
        <f>AIRFLOW!J28</f>
        <v>0.22781647486534</v>
      </c>
      <c r="K76" s="80">
        <f>AIRFLOW!K28</f>
        <v>18.531091524676054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7.272812240306292</v>
      </c>
      <c r="C77" s="144">
        <f>AIRFLOW!C29</f>
        <v>891</v>
      </c>
      <c r="D77" s="145">
        <f>AIRFLOW!D29</f>
        <v>7.5</v>
      </c>
      <c r="E77" s="149">
        <f>AIRFLOW!E29</f>
        <v>18540</v>
      </c>
      <c r="F77" s="80">
        <f>AIRFLOW!F29*(0.07355/0.2952998)</f>
        <v>7.624857737572189</v>
      </c>
      <c r="G77" s="80">
        <f>AIRFLOW!G29*0.472*(0.001*3600)</f>
        <v>120.21492687016496</v>
      </c>
      <c r="H77" s="79">
        <f>AIRFLOW!H29</f>
        <v>923.330937106726</v>
      </c>
      <c r="I77" s="81">
        <f>AIRFLOW!I29</f>
        <v>254.1698397799088</v>
      </c>
      <c r="J77" s="82">
        <f>AIRFLOW!J29</f>
        <v>0.3407102409918349</v>
      </c>
      <c r="K77" s="80">
        <f>AIRFLOW!K29</f>
        <v>27.527490909852382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9.232984580416243</v>
      </c>
      <c r="C78" s="144">
        <f>AIRFLOW!C30</f>
        <v>894</v>
      </c>
      <c r="D78" s="145">
        <f>AIRFLOW!D30</f>
        <v>7.5</v>
      </c>
      <c r="E78" s="149">
        <f>AIRFLOW!E30</f>
        <v>18460</v>
      </c>
      <c r="F78" s="80">
        <f>AIRFLOW!F30*(0.07355/0.2952998)</f>
        <v>9.679913573006885</v>
      </c>
      <c r="G78" s="80">
        <f>AIRFLOW!G30*0.472*(0.001*3600)</f>
        <v>103.33113072410876</v>
      </c>
      <c r="H78" s="79">
        <f>AIRFLOW!H30</f>
        <v>926.4397954808227</v>
      </c>
      <c r="I78" s="81">
        <f>AIRFLOW!I30</f>
        <v>277.35534195401397</v>
      </c>
      <c r="J78" s="82">
        <f>AIRFLOW!J30</f>
        <v>0.37179000261932166</v>
      </c>
      <c r="K78" s="80">
        <f>AIRFLOW!K30</f>
        <v>29.937762098190785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11.237989324747257</v>
      </c>
      <c r="C79" s="144">
        <f>AIRFLOW!C31</f>
        <v>871</v>
      </c>
      <c r="D79" s="145">
        <f>AIRFLOW!D31</f>
        <v>7.4</v>
      </c>
      <c r="E79" s="149">
        <f>AIRFLOW!E31</f>
        <v>18740</v>
      </c>
      <c r="F79" s="80">
        <f>AIRFLOW!F31*(0.07355/0.2952998)</f>
        <v>11.781971956138944</v>
      </c>
      <c r="G79" s="80">
        <f>AIRFLOW!G31*0.472*(0.001*3600)</f>
        <v>83.51631993623457</v>
      </c>
      <c r="H79" s="79">
        <f>AIRFLOW!H31</f>
        <v>902.6052146127478</v>
      </c>
      <c r="I79" s="81">
        <f>AIRFLOW!I31</f>
        <v>272.84952837734124</v>
      </c>
      <c r="J79" s="82">
        <f>AIRFLOW!J31</f>
        <v>0.3657500380393314</v>
      </c>
      <c r="K79" s="80">
        <f>AIRFLOW!K31</f>
        <v>30.229110574594248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13.123440991155428</v>
      </c>
      <c r="C80" s="144">
        <f>AIRFLOW!C32</f>
        <v>847</v>
      </c>
      <c r="D80" s="145">
        <f>AIRFLOW!D32</f>
        <v>7.1</v>
      </c>
      <c r="E80" s="149">
        <f>AIRFLOW!E32</f>
        <v>19320</v>
      </c>
      <c r="F80" s="80">
        <f>AIRFLOW!F32*(0.07355/0.2952998)</f>
        <v>13.758690212078035</v>
      </c>
      <c r="G80" s="80">
        <f>AIRFLOW!G32*0.472*(0.001*3600)</f>
        <v>62.503260375300684</v>
      </c>
      <c r="H80" s="79">
        <f>AIRFLOW!H32</f>
        <v>877.7343476199741</v>
      </c>
      <c r="I80" s="81">
        <f>AIRFLOW!I32</f>
        <v>238.45895580217467</v>
      </c>
      <c r="J80" s="82">
        <f>AIRFLOW!J32</f>
        <v>0.3196500748018427</v>
      </c>
      <c r="K80" s="80">
        <f>AIRFLOW!K32</f>
        <v>27.167554334494206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15.036290237920921</v>
      </c>
      <c r="C81" s="144">
        <f>AIRFLOW!C33</f>
        <v>808</v>
      </c>
      <c r="D81" s="145">
        <f>AIRFLOW!D33</f>
        <v>6.8</v>
      </c>
      <c r="E81" s="149">
        <f>AIRFLOW!E33</f>
        <v>20120</v>
      </c>
      <c r="F81" s="80">
        <f>AIRFLOW!F33*(0.07355/0.2952998)</f>
        <v>15.764132247165515</v>
      </c>
      <c r="G81" s="80">
        <f>AIRFLOW!G33*0.472*(0.001*3600)</f>
        <v>42.61997518700604</v>
      </c>
      <c r="H81" s="79">
        <f>AIRFLOW!H33</f>
        <v>837.3191887567167</v>
      </c>
      <c r="I81" s="81">
        <f>AIRFLOW!I33</f>
        <v>186.30183627836323</v>
      </c>
      <c r="J81" s="82">
        <f>AIRFLOW!J33</f>
        <v>0.2497343649844011</v>
      </c>
      <c r="K81" s="80">
        <f>AIRFLOW!K33</f>
        <v>22.249798975106643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16.757356422185183</v>
      </c>
      <c r="C82" s="144">
        <f>AIRFLOW!C34</f>
        <v>763</v>
      </c>
      <c r="D82" s="145">
        <f>AIRFLOW!D34</f>
        <v>6.4</v>
      </c>
      <c r="E82" s="149">
        <f>AIRFLOW!E34</f>
        <v>20980</v>
      </c>
      <c r="F82" s="80">
        <f>AIRFLOW!F34*(0.07355/0.2952998)</f>
        <v>17.568507828214276</v>
      </c>
      <c r="G82" s="80">
        <f>AIRFLOW!G34*0.472*(0.001*3600)</f>
        <v>25.549696959592488</v>
      </c>
      <c r="H82" s="79">
        <f>AIRFLOW!H34</f>
        <v>790.6863131452659</v>
      </c>
      <c r="I82" s="81">
        <f>AIRFLOW!I34</f>
        <v>124.46708063869922</v>
      </c>
      <c r="J82" s="82">
        <f>AIRFLOW!J34</f>
        <v>0.1668459525987925</v>
      </c>
      <c r="K82" s="80">
        <f>AIRFLOW!K34</f>
        <v>15.741651090883618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18.36385090677339</v>
      </c>
      <c r="C83" s="144">
        <f>AIRFLOW!C35</f>
        <v>729</v>
      </c>
      <c r="D83" s="145">
        <f>AIRFLOW!D35</f>
        <v>6.1</v>
      </c>
      <c r="E83" s="149">
        <f>AIRFLOW!E35</f>
        <v>21880</v>
      </c>
      <c r="F83" s="80">
        <f>AIRFLOW!F35*(0.07355/0.2952998)</f>
        <v>19.25276578736978</v>
      </c>
      <c r="G83" s="80">
        <f>AIRFLOW!G35*0.472*(0.001*3600)</f>
        <v>12.396595709509514</v>
      </c>
      <c r="H83" s="79">
        <f>AIRFLOW!H35</f>
        <v>755.452584905503</v>
      </c>
      <c r="I83" s="81">
        <f>AIRFLOW!I35</f>
        <v>66.18040778314443</v>
      </c>
      <c r="J83" s="82">
        <f>AIRFLOW!J35</f>
        <v>0.08871368335542149</v>
      </c>
      <c r="K83" s="80">
        <f>AIRFLOW!K35</f>
        <v>8.760365522003305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20.04506606506337</v>
      </c>
      <c r="C84" s="144">
        <f>AIRFLOW!C36</f>
        <v>701</v>
      </c>
      <c r="D84" s="145">
        <f>AIRFLOW!D36</f>
        <v>5.8</v>
      </c>
      <c r="E84" s="149">
        <f>AIRFLOW!E36</f>
        <v>22640</v>
      </c>
      <c r="F84" s="80">
        <f>AIRFLOW!F36*(0.07355/0.2952998)</f>
        <v>21.015361326020887</v>
      </c>
      <c r="G84" s="80">
        <f>AIRFLOW!G36*0.472*(0.001*3600)</f>
        <v>0</v>
      </c>
      <c r="H84" s="79">
        <f>AIRFLOW!H36</f>
        <v>726.4365734139336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280.75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75.94 in H2O, 1929 mm H2O or 18.91 kPa, Maximum open watts = 1020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75.9381209633111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1928.8282724681019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18.9138251934188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1019.9438925124049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  <mergeCell ref="A5:C5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322557082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