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<sst xmlns="http://schemas.openxmlformats.org/spreadsheetml/2006/main" count="170" uniqueCount="117">
  <si>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</si>
  <si>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</si>
  <si>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</si>
  <si>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</si>
  <si>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</si>
  <si>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</si>
  <si>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</si>
  <si>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</si>
  <si>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</si>
  <si>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</si>
  <si>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</si>
  <si>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</si>
  <si>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</si>
  <si>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</si>
  <si>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</si>
  <si>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</si>
  <si>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</si>
  <si>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</si>
  <si>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</si>
  <si>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</si>
  <si>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</si>
  <si>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</si>
  <si>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</si>
  <si>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</si>
  <si>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</si>
  <si>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</si>
  <si>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</si>
  <si>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</si>
  <si>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</si>
  <si>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</si>
  <si>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</si>
  <si>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</si>
  <si>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</si>
  <si>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</si>
  <si>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</si>
  <si>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</si>
  <si>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</si>
  <si>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</si>
  <si>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</si>
  <si>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</si>
  <si>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</si>
  <si>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</si>
  <si>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</si>
  <si>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</si>
  <si>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</si>
  <si>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</si>
  <si>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</si>
  <si>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</si>
  <si>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</si>
  <si>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</si>
  <si>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</si>
  <si>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</si>
  <si>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</si>
  <si>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</si>
  <si>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</si>
  <si>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</si>
  <si>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</si>
  <si>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</si>
  <si>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</si>
  <si>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</si>
  <si>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</si>
  <si>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</si>
  <si>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</si>
  <si>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</si>
  <si>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</si>
  <si>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</si>
  <si>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</si>
  <si>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</si>
  <si>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</si>
  <si>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</si>
  <si>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</si>
  <si>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</si>
  <si>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</si>
  <si>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</si>
  <si>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</si>
  <si>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</si>
  <si>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</si>
  <si>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</si>
  <si>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</si>
  <si>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</si>
  <si>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</si>
  <si>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</si>
  <si>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</si>
  <si>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</si>
  <si>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</si>
  <si>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</si>
  <si>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</si>
  <si>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</si>
  <si>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</si>
  <si>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</si>
  <si>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</si>
  <si>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</si>
  <si>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</si>
  <si>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</si>
  <si>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</si>
  <si>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</si>
  <si>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</si>
  <si>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</si>
  <si>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</si>
  <si>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</si>
  <si>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</si>
  <si>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</si>
  <si>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</si>
  <si>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</si>
  <si>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</si>
  <si>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</si>
  <si>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</si>
  <si>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</si>
  <si>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</si>
  <si>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</si>
  <si>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</si>
  <si>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</si>
  <si>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</si>
  <si>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</si>
  <si>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</si>
  <si>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</si>
  <si>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LH6765-13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</si>
</sst>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4870755"/>
        <c:axId val="834689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010797"/>
        <c:axId val="7071110"/>
      </c:scatterChart>
      <c:valAx>
        <c:axId val="24870755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8346892"/>
        <c:crosses val="autoZero"/>
        <c:crossBetween val="midCat"/>
        <c:dispUnits/>
        <c:majorUnit val="10"/>
      </c:valAx>
      <c:valAx>
        <c:axId val="834689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4870755"/>
        <c:crosses val="autoZero"/>
        <c:crossBetween val="midCat"/>
        <c:dispUnits/>
      </c:valAx>
      <c:valAx>
        <c:axId val="6010797"/>
        <c:scaling>
          <c:orientation val="minMax"/>
        </c:scaling>
        <c:axPos val="b"/>
        <c:delete val="1"/>
        <c:majorTickMark val="in"/>
        <c:minorTickMark val="none"/>
        <c:tickLblPos val="nextTo"/>
        <c:crossAx val="7071110"/>
        <c:crosses val="max"/>
        <c:crossBetween val="midCat"/>
        <c:dispUnits/>
      </c:valAx>
      <c:valAx>
        <c:axId val="707111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1079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400087"/>
        <c:axId val="22804960"/>
      </c:scatterChart>
      <c:valAx>
        <c:axId val="40008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804960"/>
        <c:crosses val="autoZero"/>
        <c:crossBetween val="midCat"/>
        <c:dispUnits/>
      </c:valAx>
      <c:valAx>
        <c:axId val="2280496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000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4814305"/>
        <c:axId val="512924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3931339"/>
        <c:axId val="21909044"/>
      </c:scatterChart>
      <c:valAx>
        <c:axId val="24814305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129242"/>
        <c:crosses val="autoZero"/>
        <c:crossBetween val="midCat"/>
        <c:dispUnits/>
        <c:majorUnit val="5"/>
      </c:valAx>
      <c:valAx>
        <c:axId val="512924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4814305"/>
        <c:crosses val="autoZero"/>
        <c:crossBetween val="midCat"/>
        <c:dispUnits/>
      </c:valAx>
      <c:valAx>
        <c:axId val="23931339"/>
        <c:scaling>
          <c:orientation val="minMax"/>
        </c:scaling>
        <c:axPos val="b"/>
        <c:delete val="1"/>
        <c:majorTickMark val="in"/>
        <c:minorTickMark val="none"/>
        <c:tickLblPos val="nextTo"/>
        <c:crossAx val="21909044"/>
        <c:crosses val="max"/>
        <c:crossBetween val="midCat"/>
        <c:dispUnits/>
      </c:valAx>
      <c:valAx>
        <c:axId val="2190904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93133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7" sqref="J7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51"/>
      <c r="J2" s="151"/>
      <c r="K2" s="151"/>
      <c r="L2" s="151"/>
      <c r="M2" s="151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52"/>
      <c r="I3" s="152"/>
      <c r="J3" s="152"/>
      <c r="K3" s="152"/>
      <c r="L3" s="152"/>
      <c r="M3" s="152"/>
      <c r="N3" s="14"/>
    </row>
    <row r="4" spans="1:14" ht="24.75">
      <c r="A4" s="156" t="s">
        <v>101</v>
      </c>
      <c r="B4" s="156"/>
      <c r="C4" s="156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4.0152</v>
      </c>
      <c r="C26" s="127">
        <v>1483.8166666666666</v>
      </c>
      <c r="D26" s="128">
        <v>12.863333333333335</v>
      </c>
      <c r="E26" s="129">
        <v>20806</v>
      </c>
      <c r="F26" s="84">
        <v>4.157171543361783</v>
      </c>
      <c r="G26" s="84">
        <v>106.40383998373727</v>
      </c>
      <c r="H26" s="85">
        <v>1523.1461767159988</v>
      </c>
      <c r="I26" s="86">
        <v>51.912680695602546</v>
      </c>
      <c r="J26" s="87">
        <v>0.06958804382788546</v>
      </c>
      <c r="K26" s="86">
        <v>3.4081711730414863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11.9906</v>
      </c>
      <c r="C27" s="127">
        <v>1499.6633333333332</v>
      </c>
      <c r="D27" s="128">
        <v>12.993533333333334</v>
      </c>
      <c r="E27" s="129">
        <v>20965</v>
      </c>
      <c r="F27" s="84">
        <v>12.414569911295528</v>
      </c>
      <c r="G27" s="84">
        <v>101.4647949462232</v>
      </c>
      <c r="H27" s="85">
        <v>1539.4128694208655</v>
      </c>
      <c r="I27" s="86">
        <v>147.82432650056913</v>
      </c>
      <c r="J27" s="87">
        <v>0.19815593364687553</v>
      </c>
      <c r="K27" s="86">
        <v>9.60308935627391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21.9211</v>
      </c>
      <c r="C28" s="127">
        <v>1520.7633333333333</v>
      </c>
      <c r="D28" s="128">
        <v>13.169266666666667</v>
      </c>
      <c r="E28" s="129">
        <v>20549</v>
      </c>
      <c r="F28" s="84">
        <v>22.696197728428967</v>
      </c>
      <c r="G28" s="84">
        <v>95.25372596985058</v>
      </c>
      <c r="H28" s="85">
        <v>1561.072138419983</v>
      </c>
      <c r="I28" s="86">
        <v>253.7125444199511</v>
      </c>
      <c r="J28" s="87">
        <v>0.3400972445307655</v>
      </c>
      <c r="K28" s="86">
        <v>16.252203462036142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40.542</v>
      </c>
      <c r="C29" s="127">
        <v>1539.87</v>
      </c>
      <c r="D29" s="128">
        <v>13.347999999999999</v>
      </c>
      <c r="E29" s="129">
        <v>20550</v>
      </c>
      <c r="F29" s="84">
        <v>41.97550525776385</v>
      </c>
      <c r="G29" s="84">
        <v>82.26603848546212</v>
      </c>
      <c r="H29" s="85">
        <v>1580.6852395104954</v>
      </c>
      <c r="I29" s="86">
        <v>405.2486184622374</v>
      </c>
      <c r="J29" s="87">
        <v>0.5432287110753853</v>
      </c>
      <c r="K29" s="86">
        <v>25.638245701031597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54.2777</v>
      </c>
      <c r="C30" s="127">
        <v>1544.9933333333336</v>
      </c>
      <c r="D30" s="128">
        <v>13.355533333333334</v>
      </c>
      <c r="E30" s="129">
        <v>20542</v>
      </c>
      <c r="F30" s="84">
        <v>56.1968793283343</v>
      </c>
      <c r="G30" s="84">
        <v>72.79514666742257</v>
      </c>
      <c r="H30" s="85">
        <v>1585.9443700715765</v>
      </c>
      <c r="I30" s="86">
        <v>480.0885630529762</v>
      </c>
      <c r="J30" s="87">
        <v>0.6435503526179306</v>
      </c>
      <c r="K30" s="86">
        <v>30.272356170761032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69.7085</v>
      </c>
      <c r="C31" s="127">
        <v>1520.83</v>
      </c>
      <c r="D31" s="128">
        <v>13.153233333333333</v>
      </c>
      <c r="E31" s="129">
        <v>20802</v>
      </c>
      <c r="F31" s="84">
        <v>72.17328963200708</v>
      </c>
      <c r="G31" s="84">
        <v>60.366192636439195</v>
      </c>
      <c r="H31" s="85">
        <v>1561.140572129301</v>
      </c>
      <c r="I31" s="86">
        <v>511.29967141794646</v>
      </c>
      <c r="J31" s="87">
        <v>0.685388299487864</v>
      </c>
      <c r="K31" s="86">
        <v>32.75257233147753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84.98923333333333</v>
      </c>
      <c r="C32" s="127">
        <v>1459.46</v>
      </c>
      <c r="D32" s="128">
        <v>12.594966666666664</v>
      </c>
      <c r="E32" s="129">
        <v>21217</v>
      </c>
      <c r="F32" s="84">
        <v>87.99432713326063</v>
      </c>
      <c r="G32" s="84">
        <v>46.1119576027962</v>
      </c>
      <c r="H32" s="85">
        <v>1498.1439210167011</v>
      </c>
      <c r="I32" s="86">
        <v>476.1879781658544</v>
      </c>
      <c r="J32" s="87">
        <v>0.6383216865494026</v>
      </c>
      <c r="K32" s="86">
        <v>31.78627740728126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98.12490000000001</v>
      </c>
      <c r="C33" s="127">
        <v>1365.3366666666668</v>
      </c>
      <c r="D33" s="128">
        <v>11.7453</v>
      </c>
      <c r="E33" s="129">
        <v>22139</v>
      </c>
      <c r="F33" s="84">
        <v>101.5944515778095</v>
      </c>
      <c r="G33" s="84">
        <v>31.619235062553887</v>
      </c>
      <c r="H33" s="85">
        <v>1401.5257885162134</v>
      </c>
      <c r="I33" s="86">
        <v>376.98552305196154</v>
      </c>
      <c r="J33" s="87">
        <v>0.5053425241983397</v>
      </c>
      <c r="K33" s="86">
        <v>26.89979238046013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110.51066666666668</v>
      </c>
      <c r="C34" s="127">
        <v>1253.7833333333335</v>
      </c>
      <c r="D34" s="128">
        <v>10.754399999999999</v>
      </c>
      <c r="E34" s="129">
        <v>23162</v>
      </c>
      <c r="F34" s="84">
        <v>114.41816066562221</v>
      </c>
      <c r="G34" s="84">
        <v>18.827338311820444</v>
      </c>
      <c r="H34" s="85">
        <v>1287.0156627145586</v>
      </c>
      <c r="I34" s="86">
        <v>252.8064843910523</v>
      </c>
      <c r="J34" s="87">
        <v>0.3388826868512765</v>
      </c>
      <c r="K34" s="86">
        <v>19.643940608544312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122.361</v>
      </c>
      <c r="C35" s="127">
        <v>1165.45</v>
      </c>
      <c r="D35" s="128">
        <v>9.968823333333333</v>
      </c>
      <c r="E35" s="129">
        <v>24326</v>
      </c>
      <c r="F35" s="84">
        <v>126.68750428802828</v>
      </c>
      <c r="G35" s="84">
        <v>9.072897473346577</v>
      </c>
      <c r="H35" s="85">
        <v>1196.340997868331</v>
      </c>
      <c r="I35" s="86">
        <v>134.89332015080717</v>
      </c>
      <c r="J35" s="87">
        <v>0.18082214497427232</v>
      </c>
      <c r="K35" s="86">
        <v>11.275527480853876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136.01700000000002</v>
      </c>
      <c r="C36" s="127">
        <v>1081.3166666666666</v>
      </c>
      <c r="D36" s="128">
        <v>9.222790000000002</v>
      </c>
      <c r="E36" s="129">
        <v>25457</v>
      </c>
      <c r="F36" s="84">
        <v>140.82636028427964</v>
      </c>
      <c r="G36" s="84">
        <v>0</v>
      </c>
      <c r="H36" s="85">
        <v>1109.9776567091315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511.7008456573304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0.5972480126223306</v>
      </c>
      <c r="BD41" s="5">
        <f aca="true" t="shared" si="0" ref="BD41:BD50">IF(ISERR(($BE$21*0.4912-B26*0.03607)/($BE$21*0.4912)),0,($BE$21*0.4912-B26*0.03607)/($BE$21*0.4912))</f>
        <v>0.9896414483441454</v>
      </c>
      <c r="BF41">
        <f aca="true" t="shared" si="1" ref="BF41:BF50">(I26*63025)/(746*E26)</f>
        <v>0.21079431232589063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0.5858910886905915</v>
      </c>
      <c r="BD42" s="5">
        <f t="shared" si="0"/>
        <v>0.9690662359322845</v>
      </c>
      <c r="BF42">
        <f t="shared" si="1"/>
        <v>0.595696528408983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0.5857783334618659</v>
      </c>
      <c r="BD43" s="5">
        <f t="shared" si="0"/>
        <v>0.9434471890059882</v>
      </c>
      <c r="BF43">
        <f t="shared" si="1"/>
        <v>1.0430983909947684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0.5812594366258199</v>
      </c>
      <c r="BD44" s="5">
        <f t="shared" si="0"/>
        <v>0.8954083479697997</v>
      </c>
      <c r="BF44">
        <f t="shared" si="1"/>
        <v>1.666033553066966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0.5806150076004195</v>
      </c>
      <c r="BD45" s="5">
        <f t="shared" si="0"/>
        <v>0.8599725146416161</v>
      </c>
      <c r="BF45">
        <f t="shared" si="1"/>
        <v>1.9744796501677087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0.5782822993282137</v>
      </c>
      <c r="BD46" s="5">
        <f t="shared" si="0"/>
        <v>0.8201636037800991</v>
      </c>
      <c r="BF46">
        <f t="shared" si="1"/>
        <v>2.076559829594396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0.576081183758557</v>
      </c>
      <c r="BD47" s="5">
        <f t="shared" si="0"/>
        <v>0.780741840088957</v>
      </c>
      <c r="BF47">
        <f t="shared" si="1"/>
        <v>1.8961316064842393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0.5744282827508933</v>
      </c>
      <c r="BD48" s="5">
        <f t="shared" si="0"/>
        <v>0.746853993480879</v>
      </c>
      <c r="BF48">
        <f t="shared" si="1"/>
        <v>1.4386021314242003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0.5729481165613858</v>
      </c>
      <c r="BD49" s="5">
        <f t="shared" si="0"/>
        <v>0.7149007647963727</v>
      </c>
      <c r="BF49">
        <f t="shared" si="1"/>
        <v>0.9221173188326441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0.5903550300070144</v>
      </c>
      <c r="BD50" s="5">
        <f t="shared" si="0"/>
        <v>0.6843288655205134</v>
      </c>
      <c r="BF50">
        <f t="shared" si="1"/>
        <v>0.46848292719738205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0" t="s">
        <v>98</v>
      </c>
      <c r="B55" s="161"/>
      <c r="C55" s="161"/>
      <c r="D55" s="161"/>
      <c r="E55" s="161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101.98608</v>
      </c>
      <c r="C58" s="144">
        <f>AIRFLOW!C26</f>
        <v>1483.8166666666666</v>
      </c>
      <c r="D58" s="145">
        <f>AIRFLOW!D26</f>
        <v>12.863333333333335</v>
      </c>
      <c r="E58" s="146">
        <f>AIRFLOW!E26</f>
        <v>20806</v>
      </c>
      <c r="F58" s="74">
        <f>25.4*AIRFLOW!F26</f>
        <v>105.59215720138928</v>
      </c>
      <c r="G58" s="75">
        <f>AIRFLOW!G26*0.472</f>
        <v>50.22261247232399</v>
      </c>
      <c r="H58" s="74">
        <f>AIRFLOW!H26</f>
        <v>1523.1461767159988</v>
      </c>
      <c r="I58" s="75">
        <f>AIRFLOW!I26</f>
        <v>51.912680695602546</v>
      </c>
      <c r="J58" s="76">
        <f>AIRFLOW!J26</f>
        <v>0.06958804382788546</v>
      </c>
      <c r="K58" s="77">
        <f>AIRFLOW!K26</f>
        <v>3.4081711730414863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304.56124</v>
      </c>
      <c r="C59" s="144">
        <f>AIRFLOW!C27</f>
        <v>1499.6633333333332</v>
      </c>
      <c r="D59" s="145">
        <f>AIRFLOW!D27</f>
        <v>12.993533333333334</v>
      </c>
      <c r="E59" s="146">
        <f>AIRFLOW!E27</f>
        <v>20965</v>
      </c>
      <c r="F59" s="74">
        <f>25.4*AIRFLOW!F27</f>
        <v>315.3300757469064</v>
      </c>
      <c r="G59" s="75">
        <f>AIRFLOW!G27*0.472</f>
        <v>47.89138321461734</v>
      </c>
      <c r="H59" s="74">
        <f>AIRFLOW!H27</f>
        <v>1539.4128694208655</v>
      </c>
      <c r="I59" s="75">
        <f>AIRFLOW!I27</f>
        <v>147.82432650056913</v>
      </c>
      <c r="J59" s="76">
        <f>AIRFLOW!J27</f>
        <v>0.19815593364687553</v>
      </c>
      <c r="K59" s="77">
        <f>AIRFLOW!K27</f>
        <v>9.60308935627391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556.79594</v>
      </c>
      <c r="C60" s="144">
        <f>AIRFLOW!C28</f>
        <v>1520.7633333333333</v>
      </c>
      <c r="D60" s="145">
        <f>AIRFLOW!D28</f>
        <v>13.169266666666667</v>
      </c>
      <c r="E60" s="146">
        <f>AIRFLOW!E28</f>
        <v>20549</v>
      </c>
      <c r="F60" s="74">
        <f>25.4*AIRFLOW!F28</f>
        <v>576.4834223020957</v>
      </c>
      <c r="G60" s="75">
        <f>AIRFLOW!G28*0.472</f>
        <v>44.95975865776947</v>
      </c>
      <c r="H60" s="74">
        <f>AIRFLOW!H28</f>
        <v>1561.072138419983</v>
      </c>
      <c r="I60" s="75">
        <f>AIRFLOW!I28</f>
        <v>253.7125444199511</v>
      </c>
      <c r="J60" s="76">
        <f>AIRFLOW!J28</f>
        <v>0.3400972445307655</v>
      </c>
      <c r="K60" s="77">
        <f>AIRFLOW!K28</f>
        <v>16.252203462036142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1029.7667999999999</v>
      </c>
      <c r="C61" s="144">
        <f>AIRFLOW!C29</f>
        <v>1539.87</v>
      </c>
      <c r="D61" s="145">
        <f>AIRFLOW!D29</f>
        <v>13.347999999999999</v>
      </c>
      <c r="E61" s="146">
        <f>AIRFLOW!E29</f>
        <v>20550</v>
      </c>
      <c r="F61" s="74">
        <f>25.4*AIRFLOW!F29</f>
        <v>1066.1778335472018</v>
      </c>
      <c r="G61" s="75">
        <f>AIRFLOW!G29*0.472</f>
        <v>38.829570165138115</v>
      </c>
      <c r="H61" s="74">
        <f>AIRFLOW!H29</f>
        <v>1580.6852395104954</v>
      </c>
      <c r="I61" s="75">
        <f>AIRFLOW!I29</f>
        <v>405.2486184622374</v>
      </c>
      <c r="J61" s="76">
        <f>AIRFLOW!J29</f>
        <v>0.5432287110753853</v>
      </c>
      <c r="K61" s="77">
        <f>AIRFLOW!K29</f>
        <v>25.638245701031597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1378.65358</v>
      </c>
      <c r="C62" s="144">
        <f>AIRFLOW!C30</f>
        <v>1544.9933333333336</v>
      </c>
      <c r="D62" s="145">
        <f>AIRFLOW!D30</f>
        <v>13.355533333333334</v>
      </c>
      <c r="E62" s="146">
        <f>AIRFLOW!E30</f>
        <v>20542</v>
      </c>
      <c r="F62" s="74">
        <f>25.4*AIRFLOW!F30</f>
        <v>1427.4007349396911</v>
      </c>
      <c r="G62" s="75">
        <f>AIRFLOW!G30*0.472</f>
        <v>34.35930922702345</v>
      </c>
      <c r="H62" s="74">
        <f>AIRFLOW!H30</f>
        <v>1585.9443700715765</v>
      </c>
      <c r="I62" s="75">
        <f>AIRFLOW!I30</f>
        <v>480.0885630529762</v>
      </c>
      <c r="J62" s="76">
        <f>AIRFLOW!J30</f>
        <v>0.6435503526179306</v>
      </c>
      <c r="K62" s="77">
        <f>AIRFLOW!K30</f>
        <v>30.272356170761032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1770.5959</v>
      </c>
      <c r="C63" s="144">
        <f>AIRFLOW!C31</f>
        <v>1520.83</v>
      </c>
      <c r="D63" s="145">
        <f>AIRFLOW!D31</f>
        <v>13.153233333333333</v>
      </c>
      <c r="E63" s="146">
        <f>AIRFLOW!E31</f>
        <v>20802</v>
      </c>
      <c r="F63" s="74">
        <f>25.4*AIRFLOW!F31</f>
        <v>1833.20155665298</v>
      </c>
      <c r="G63" s="75">
        <f>AIRFLOW!G31*0.472</f>
        <v>28.492842924399298</v>
      </c>
      <c r="H63" s="74">
        <f>AIRFLOW!H31</f>
        <v>1561.140572129301</v>
      </c>
      <c r="I63" s="75">
        <f>AIRFLOW!I31</f>
        <v>511.29967141794646</v>
      </c>
      <c r="J63" s="76">
        <f>AIRFLOW!J31</f>
        <v>0.685388299487864</v>
      </c>
      <c r="K63" s="77">
        <f>AIRFLOW!K31</f>
        <v>32.75257233147753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2158.7265266666664</v>
      </c>
      <c r="C64" s="144">
        <f>AIRFLOW!C32</f>
        <v>1459.46</v>
      </c>
      <c r="D64" s="145">
        <f>AIRFLOW!D32</f>
        <v>12.594966666666664</v>
      </c>
      <c r="E64" s="146">
        <f>AIRFLOW!E32</f>
        <v>21217</v>
      </c>
      <c r="F64" s="74">
        <f>25.4*AIRFLOW!F32</f>
        <v>2235.05590918482</v>
      </c>
      <c r="G64" s="75">
        <f>AIRFLOW!G32*0.472</f>
        <v>21.764843988519807</v>
      </c>
      <c r="H64" s="74">
        <f>AIRFLOW!H32</f>
        <v>1498.1439210167011</v>
      </c>
      <c r="I64" s="75">
        <f>AIRFLOW!I32</f>
        <v>476.1879781658544</v>
      </c>
      <c r="J64" s="76">
        <f>AIRFLOW!J32</f>
        <v>0.6383216865494026</v>
      </c>
      <c r="K64" s="77">
        <f>AIRFLOW!K32</f>
        <v>31.78627740728126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2492.37246</v>
      </c>
      <c r="C65" s="144">
        <f>AIRFLOW!C33</f>
        <v>1365.3366666666668</v>
      </c>
      <c r="D65" s="145">
        <f>AIRFLOW!D33</f>
        <v>11.7453</v>
      </c>
      <c r="E65" s="146">
        <f>AIRFLOW!E33</f>
        <v>22139</v>
      </c>
      <c r="F65" s="74">
        <f>25.4*AIRFLOW!F33</f>
        <v>2580.499070076361</v>
      </c>
      <c r="G65" s="75">
        <f>AIRFLOW!G33*0.472</f>
        <v>14.924278949525434</v>
      </c>
      <c r="H65" s="74">
        <f>AIRFLOW!H33</f>
        <v>1401.5257885162134</v>
      </c>
      <c r="I65" s="75">
        <f>AIRFLOW!I33</f>
        <v>376.98552305196154</v>
      </c>
      <c r="J65" s="76">
        <f>AIRFLOW!J33</f>
        <v>0.5053425241983397</v>
      </c>
      <c r="K65" s="77">
        <f>AIRFLOW!K33</f>
        <v>26.89979238046013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2806.9709333333335</v>
      </c>
      <c r="C66" s="144">
        <f>AIRFLOW!C34</f>
        <v>1253.7833333333335</v>
      </c>
      <c r="D66" s="145">
        <f>AIRFLOW!D34</f>
        <v>10.754399999999999</v>
      </c>
      <c r="E66" s="146">
        <f>AIRFLOW!E34</f>
        <v>23162</v>
      </c>
      <c r="F66" s="74">
        <f>25.4*AIRFLOW!F34</f>
        <v>2906.221280906804</v>
      </c>
      <c r="G66" s="75">
        <f>AIRFLOW!G34*0.472</f>
        <v>8.88650368317925</v>
      </c>
      <c r="H66" s="74">
        <f>AIRFLOW!H34</f>
        <v>1287.0156627145586</v>
      </c>
      <c r="I66" s="75">
        <f>AIRFLOW!I34</f>
        <v>252.8064843910523</v>
      </c>
      <c r="J66" s="76">
        <f>AIRFLOW!J34</f>
        <v>0.3388826868512765</v>
      </c>
      <c r="K66" s="77">
        <f>AIRFLOW!K34</f>
        <v>19.643940608544312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3107.9694</v>
      </c>
      <c r="C67" s="144">
        <f>AIRFLOW!C35</f>
        <v>1165.45</v>
      </c>
      <c r="D67" s="145">
        <f>AIRFLOW!D35</f>
        <v>9.968823333333333</v>
      </c>
      <c r="E67" s="146">
        <f>AIRFLOW!E35</f>
        <v>24326</v>
      </c>
      <c r="F67" s="74">
        <f>25.4*AIRFLOW!F35</f>
        <v>3217.862608915918</v>
      </c>
      <c r="G67" s="75">
        <f>AIRFLOW!G35*0.472</f>
        <v>4.282407607419584</v>
      </c>
      <c r="H67" s="74">
        <f>AIRFLOW!H35</f>
        <v>1196.340997868331</v>
      </c>
      <c r="I67" s="75">
        <f>AIRFLOW!I35</f>
        <v>134.89332015080717</v>
      </c>
      <c r="J67" s="76">
        <f>AIRFLOW!J35</f>
        <v>0.18082214497427232</v>
      </c>
      <c r="K67" s="77">
        <f>AIRFLOW!K35</f>
        <v>11.275527480853876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3454.8318000000004</v>
      </c>
      <c r="C68" s="144">
        <f>AIRFLOW!C36</f>
        <v>1081.3166666666666</v>
      </c>
      <c r="D68" s="145">
        <f>AIRFLOW!D36</f>
        <v>9.222790000000002</v>
      </c>
      <c r="E68" s="146">
        <f>AIRFLOW!E36</f>
        <v>25457</v>
      </c>
      <c r="F68" s="74">
        <f>25.4*AIRFLOW!F36</f>
        <v>3576.9895512207027</v>
      </c>
      <c r="G68" s="75">
        <f>AIRFLOW!G36*0.472</f>
        <v>0</v>
      </c>
      <c r="H68" s="74">
        <f>AIRFLOW!H36</f>
        <v>1109.9776567091315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511.7008456573304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4"/>
      <c r="B71" s="154"/>
      <c r="C71" s="154"/>
      <c r="D71" s="154"/>
      <c r="E71" s="15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1.0000614968245831</v>
      </c>
      <c r="C74" s="144">
        <f>AIRFLOW!C26</f>
        <v>1483.8166666666666</v>
      </c>
      <c r="D74" s="145">
        <f>AIRFLOW!D26</f>
        <v>12.863333333333335</v>
      </c>
      <c r="E74" s="149">
        <f>AIRFLOW!E26</f>
        <v>20806</v>
      </c>
      <c r="F74" s="80">
        <f>AIRFLOW!F26*(0.07355/0.2952998)</f>
        <v>1.035422194712828</v>
      </c>
      <c r="G74" s="80">
        <f>AIRFLOW!G26*0.472*(0.001*3600)</f>
        <v>180.80140490036635</v>
      </c>
      <c r="H74" s="79">
        <f>AIRFLOW!H26</f>
        <v>1523.1461767159988</v>
      </c>
      <c r="I74" s="81">
        <f>AIRFLOW!I26</f>
        <v>51.912680695602546</v>
      </c>
      <c r="J74" s="82">
        <f>AIRFLOW!J26</f>
        <v>0.06958804382788546</v>
      </c>
      <c r="K74" s="80">
        <f>AIRFLOW!K26</f>
        <v>3.4081711730414863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2.9864857002950904</v>
      </c>
      <c r="C75" s="144">
        <f>AIRFLOW!C27</f>
        <v>1499.6633333333332</v>
      </c>
      <c r="D75" s="145">
        <f>AIRFLOW!D27</f>
        <v>12.993533333333334</v>
      </c>
      <c r="E75" s="149">
        <f>AIRFLOW!E27</f>
        <v>20965</v>
      </c>
      <c r="F75" s="80">
        <f>AIRFLOW!F27*(0.07355/0.2952998)</f>
        <v>3.0920834249660385</v>
      </c>
      <c r="G75" s="80">
        <f>AIRFLOW!G27*0.472*(0.001*3600)</f>
        <v>172.40897957262243</v>
      </c>
      <c r="H75" s="79">
        <f>AIRFLOW!H27</f>
        <v>1539.4128694208655</v>
      </c>
      <c r="I75" s="81">
        <f>AIRFLOW!I27</f>
        <v>147.82432650056913</v>
      </c>
      <c r="J75" s="82">
        <f>AIRFLOW!J27</f>
        <v>0.19815593364687553</v>
      </c>
      <c r="K75" s="80">
        <f>AIRFLOW!K27</f>
        <v>9.60308935627391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5.459864534280078</v>
      </c>
      <c r="C76" s="144">
        <f>AIRFLOW!C28</f>
        <v>1520.7633333333333</v>
      </c>
      <c r="D76" s="145">
        <f>AIRFLOW!D28</f>
        <v>13.169266666666667</v>
      </c>
      <c r="E76" s="149">
        <f>AIRFLOW!E28</f>
        <v>20549</v>
      </c>
      <c r="F76" s="80">
        <f>AIRFLOW!F28*(0.07355/0.2952998)</f>
        <v>5.652917282456509</v>
      </c>
      <c r="G76" s="80">
        <f>AIRFLOW!G28*0.472*(0.001*3600)</f>
        <v>161.8551311679701</v>
      </c>
      <c r="H76" s="79">
        <f>AIRFLOW!H28</f>
        <v>1561.072138419983</v>
      </c>
      <c r="I76" s="81">
        <f>AIRFLOW!I28</f>
        <v>253.7125444199511</v>
      </c>
      <c r="J76" s="82">
        <f>AIRFLOW!J28</f>
        <v>0.3400972445307655</v>
      </c>
      <c r="K76" s="80">
        <f>AIRFLOW!K28</f>
        <v>16.252203462036142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10.097751844058141</v>
      </c>
      <c r="C77" s="144">
        <f>AIRFLOW!C29</f>
        <v>1539.87</v>
      </c>
      <c r="D77" s="145">
        <f>AIRFLOW!D29</f>
        <v>13.347999999999999</v>
      </c>
      <c r="E77" s="149">
        <f>AIRFLOW!E29</f>
        <v>20550</v>
      </c>
      <c r="F77" s="80">
        <f>AIRFLOW!F29*(0.07355/0.2952998)</f>
        <v>10.454793439441989</v>
      </c>
      <c r="G77" s="80">
        <f>AIRFLOW!G29*0.472*(0.001*3600)</f>
        <v>139.7864525944972</v>
      </c>
      <c r="H77" s="79">
        <f>AIRFLOW!H29</f>
        <v>1580.6852395104954</v>
      </c>
      <c r="I77" s="81">
        <f>AIRFLOW!I29</f>
        <v>405.2486184622374</v>
      </c>
      <c r="J77" s="82">
        <f>AIRFLOW!J29</f>
        <v>0.5432287110753853</v>
      </c>
      <c r="K77" s="80">
        <f>AIRFLOW!K29</f>
        <v>25.638245701031597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13.518887703276468</v>
      </c>
      <c r="C78" s="144">
        <f>AIRFLOW!C30</f>
        <v>1544.9933333333336</v>
      </c>
      <c r="D78" s="145">
        <f>AIRFLOW!D30</f>
        <v>13.355533333333334</v>
      </c>
      <c r="E78" s="149">
        <f>AIRFLOW!E30</f>
        <v>20542</v>
      </c>
      <c r="F78" s="80">
        <f>AIRFLOW!F30*(0.07355/0.2952998)</f>
        <v>13.996895611168677</v>
      </c>
      <c r="G78" s="80">
        <f>AIRFLOW!G30*0.472*(0.001*3600)</f>
        <v>123.69351321728443</v>
      </c>
      <c r="H78" s="79">
        <f>AIRFLOW!H30</f>
        <v>1585.9443700715765</v>
      </c>
      <c r="I78" s="81">
        <f>AIRFLOW!I30</f>
        <v>480.0885630529762</v>
      </c>
      <c r="J78" s="82">
        <f>AIRFLOW!J30</f>
        <v>0.6435503526179306</v>
      </c>
      <c r="K78" s="80">
        <f>AIRFLOW!K30</f>
        <v>30.272356170761032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17.362220275801068</v>
      </c>
      <c r="C79" s="144">
        <f>AIRFLOW!C31</f>
        <v>1520.83</v>
      </c>
      <c r="D79" s="145">
        <f>AIRFLOW!D31</f>
        <v>13.153233333333333</v>
      </c>
      <c r="E79" s="149">
        <f>AIRFLOW!E31</f>
        <v>20802</v>
      </c>
      <c r="F79" s="80">
        <f>AIRFLOW!F31*(0.07355/0.2952998)</f>
        <v>17.97612274859015</v>
      </c>
      <c r="G79" s="80">
        <f>AIRFLOW!G31*0.472*(0.001*3600)</f>
        <v>102.57423452783748</v>
      </c>
      <c r="H79" s="79">
        <f>AIRFLOW!H31</f>
        <v>1561.140572129301</v>
      </c>
      <c r="I79" s="81">
        <f>AIRFLOW!I31</f>
        <v>511.29967141794646</v>
      </c>
      <c r="J79" s="82">
        <f>AIRFLOW!J31</f>
        <v>0.685388299487864</v>
      </c>
      <c r="K79" s="80">
        <f>AIRFLOW!K31</f>
        <v>32.75257233147753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21.168175906880624</v>
      </c>
      <c r="C80" s="144">
        <f>AIRFLOW!C32</f>
        <v>1459.46</v>
      </c>
      <c r="D80" s="145">
        <f>AIRFLOW!D32</f>
        <v>12.594966666666664</v>
      </c>
      <c r="E80" s="149">
        <f>AIRFLOW!E32</f>
        <v>21217</v>
      </c>
      <c r="F80" s="80">
        <f>AIRFLOW!F32*(0.07355/0.2952998)</f>
        <v>21.91665135110596</v>
      </c>
      <c r="G80" s="80">
        <f>AIRFLOW!G32*0.472*(0.001*3600)</f>
        <v>78.35343835867131</v>
      </c>
      <c r="H80" s="79">
        <f>AIRFLOW!H32</f>
        <v>1498.1439210167011</v>
      </c>
      <c r="I80" s="81">
        <f>AIRFLOW!I32</f>
        <v>476.1879781658544</v>
      </c>
      <c r="J80" s="82">
        <f>AIRFLOW!J32</f>
        <v>0.6383216865494026</v>
      </c>
      <c r="K80" s="80">
        <f>AIRFLOW!K32</f>
        <v>31.78627740728126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24.43986211639832</v>
      </c>
      <c r="C81" s="144">
        <f>AIRFLOW!C33</f>
        <v>1365.3366666666668</v>
      </c>
      <c r="D81" s="145">
        <f>AIRFLOW!D33</f>
        <v>11.7453</v>
      </c>
      <c r="E81" s="149">
        <f>AIRFLOW!E33</f>
        <v>22139</v>
      </c>
      <c r="F81" s="80">
        <f>AIRFLOW!F33*(0.07355/0.2952998)</f>
        <v>25.304019554188283</v>
      </c>
      <c r="G81" s="80">
        <f>AIRFLOW!G33*0.472*(0.001*3600)</f>
        <v>53.72740421829156</v>
      </c>
      <c r="H81" s="79">
        <f>AIRFLOW!H33</f>
        <v>1401.5257885162134</v>
      </c>
      <c r="I81" s="81">
        <f>AIRFLOW!I33</f>
        <v>376.98552305196154</v>
      </c>
      <c r="J81" s="82">
        <f>AIRFLOW!J33</f>
        <v>0.5053425241983397</v>
      </c>
      <c r="K81" s="80">
        <f>AIRFLOW!K33</f>
        <v>26.89979238046013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27.52477154855281</v>
      </c>
      <c r="C82" s="144">
        <f>AIRFLOW!C34</f>
        <v>1253.7833333333335</v>
      </c>
      <c r="D82" s="145">
        <f>AIRFLOW!D34</f>
        <v>10.754399999999999</v>
      </c>
      <c r="E82" s="149">
        <f>AIRFLOW!E34</f>
        <v>23162</v>
      </c>
      <c r="F82" s="80">
        <f>AIRFLOW!F34*(0.07355/0.2952998)</f>
        <v>28.498006828844836</v>
      </c>
      <c r="G82" s="80">
        <f>AIRFLOW!G34*0.472*(0.001*3600)</f>
        <v>31.9914132594453</v>
      </c>
      <c r="H82" s="79">
        <f>AIRFLOW!H34</f>
        <v>1287.0156627145586</v>
      </c>
      <c r="I82" s="81">
        <f>AIRFLOW!I34</f>
        <v>252.8064843910523</v>
      </c>
      <c r="J82" s="82">
        <f>AIRFLOW!J34</f>
        <v>0.3388826868512765</v>
      </c>
      <c r="K82" s="80">
        <f>AIRFLOW!K34</f>
        <v>19.643940608544312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30.476321182743778</v>
      </c>
      <c r="C83" s="144">
        <f>AIRFLOW!C35</f>
        <v>1165.45</v>
      </c>
      <c r="D83" s="145">
        <f>AIRFLOW!D35</f>
        <v>9.968823333333333</v>
      </c>
      <c r="E83" s="149">
        <f>AIRFLOW!E35</f>
        <v>24326</v>
      </c>
      <c r="F83" s="80">
        <f>AIRFLOW!F35*(0.07355/0.2952998)</f>
        <v>31.55391889999411</v>
      </c>
      <c r="G83" s="80">
        <f>AIRFLOW!G35*0.472*(0.001*3600)</f>
        <v>15.416667386710502</v>
      </c>
      <c r="H83" s="79">
        <f>AIRFLOW!H35</f>
        <v>1196.340997868331</v>
      </c>
      <c r="I83" s="81">
        <f>AIRFLOW!I35</f>
        <v>134.89332015080717</v>
      </c>
      <c r="J83" s="82">
        <f>AIRFLOW!J35</f>
        <v>0.18082214497427232</v>
      </c>
      <c r="K83" s="80">
        <f>AIRFLOW!K35</f>
        <v>11.275527480853876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33.877606249648665</v>
      </c>
      <c r="C84" s="144">
        <f>AIRFLOW!C36</f>
        <v>1081.3166666666666</v>
      </c>
      <c r="D84" s="145">
        <f>AIRFLOW!D36</f>
        <v>9.222790000000002</v>
      </c>
      <c r="E84" s="149">
        <f>AIRFLOW!E36</f>
        <v>25457</v>
      </c>
      <c r="F84" s="80">
        <f>AIRFLOW!F36*(0.07355/0.2952998)</f>
        <v>35.075468384701814</v>
      </c>
      <c r="G84" s="80">
        <f>AIRFLOW!G36*0.472*(0.001*3600)</f>
        <v>0</v>
      </c>
      <c r="H84" s="79">
        <f>AIRFLOW!H36</f>
        <v>1109.9776567091315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511.7008456573304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2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126.74 in H2O, 3219 mm H2O or 31.57 kPa, Maximum open watts = 1721 watts.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4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7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1" t="s">
        <v>105</v>
      </c>
      <c r="B96" s="171"/>
      <c r="C96" s="171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7" t="s">
        <v>106</v>
      </c>
      <c r="B97" s="157"/>
      <c r="C97" s="15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7" t="s">
        <v>107</v>
      </c>
      <c r="B99" s="157"/>
      <c r="C99">
        <f>F36*D96</f>
        <v>126.74372425585169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3219.2905960986322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31.567921546231634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7" t="s">
        <v>110</v>
      </c>
      <c r="B102" s="157"/>
      <c r="C102">
        <f>H74*D97</f>
        <v>1721.1551796890785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3">
        <f>IF(ISERR(+$BE$105),"",+$BE$105)</f>
        <v>315.67896416958484</v>
      </c>
      <c r="BC125" s="153"/>
      <c r="BD125" s="153"/>
      <c r="BF125" s="158">
        <f>IF(ISERR(+$BE$111),"",+$BE$111)</f>
        <v>0.9984850090034166</v>
      </c>
      <c r="BG125" s="158"/>
      <c r="BH125" s="158"/>
      <c r="BJ125" s="159">
        <f>IF(ISERR(+$BE$112),"",+$BE$112)</f>
        <v>3.95309016936082</v>
      </c>
      <c r="BK125" s="159"/>
      <c r="BL125" s="159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2008-11-18T03:22:36Z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1686656090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