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<sst xmlns="http://schemas.openxmlformats.org/spreadsheetml/2006/main" count="78" uniqueCount="30">
  <si>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</si>
  <si>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</si>
  <si>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</si>
  <si>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</si>
  <si>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</si>
  <si>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</si>
  <si>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</si>
  <si>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</si>
  <si>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</si>
  <si>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</si>
  <si>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</si>
  <si>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</si>
  <si>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</si>
  <si>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</si>
  <si>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</si>
  <si>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</si>
  <si>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</si>
  <si>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</si>
  <si>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</si>
  <si>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</si>
  <si>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</si>
  <si>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</si>
  <si>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</si>
  <si>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</si>
  <si>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</si>
  <si>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230 volts, corrected to standard atmospheric conditions:  Minimum sealed vacuum = 99.98 inH20, 2539 mmH20 or 24.90 Pa, Maximum open watts = 1399 watts.</t>
  </si>
  <si>
    <t>LIGHTHOUSE</t>
  </si>
  <si>
    <t>VACUUM</t>
  </si>
  <si>
    <t>MOTORS</t>
  </si>
  <si>
    <t>LH6472-230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</si>
</sst>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0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0"/>
      <color indexed="12"/>
      <name val="Helv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" xfId="0" applyFont="1" applyBorder="1" applyAlignment="1" applyProtection="1">
      <alignment/>
      <protection/>
    </xf>
    <xf numFmtId="164" fontId="10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0" fontId="3" fillId="0" borderId="4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 quotePrefix="1">
      <alignment horizontal="centerContinuous"/>
      <protection/>
    </xf>
    <xf numFmtId="0" fontId="3" fillId="0" borderId="5" xfId="0" applyFont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 quotePrefix="1">
      <alignment horizontal="center"/>
      <protection/>
    </xf>
    <xf numFmtId="0" fontId="3" fillId="0" borderId="4" xfId="0" applyFont="1" applyBorder="1" applyAlignment="1" applyProtection="1" quotePrefix="1">
      <alignment horizontal="center"/>
      <protection/>
    </xf>
    <xf numFmtId="0" fontId="3" fillId="0" borderId="3" xfId="0" applyFont="1" applyBorder="1" applyAlignment="1" applyProtection="1" quotePrefix="1">
      <alignment horizontal="center"/>
      <protection/>
    </xf>
    <xf numFmtId="0" fontId="14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8" xfId="0" applyFont="1" applyBorder="1" applyAlignment="1" applyProtection="1">
      <alignment horizontal="center"/>
      <protection/>
    </xf>
    <xf numFmtId="171" fontId="0" fillId="0" borderId="9" xfId="0" applyNumberFormat="1" applyFont="1" applyBorder="1" applyAlignment="1" applyProtection="1">
      <alignment/>
      <protection/>
    </xf>
    <xf numFmtId="1" fontId="0" fillId="0" borderId="9" xfId="0" applyNumberFormat="1" applyFont="1" applyBorder="1" applyAlignment="1" applyProtection="1">
      <alignment horizontal="center"/>
      <protection/>
    </xf>
    <xf numFmtId="171" fontId="0" fillId="0" borderId="9" xfId="0" applyNumberFormat="1" applyFont="1" applyBorder="1" applyAlignment="1" applyProtection="1">
      <alignment horizontal="center"/>
      <protection/>
    </xf>
    <xf numFmtId="173" fontId="0" fillId="0" borderId="9" xfId="0" applyNumberFormat="1" applyFont="1" applyBorder="1" applyAlignment="1" applyProtection="1">
      <alignment horizontal="center"/>
      <protection/>
    </xf>
    <xf numFmtId="2" fontId="0" fillId="0" borderId="9" xfId="0" applyNumberFormat="1" applyFont="1" applyBorder="1" applyAlignment="1" applyProtection="1">
      <alignment horizontal="center"/>
      <protection/>
    </xf>
    <xf numFmtId="171" fontId="25" fillId="0" borderId="9" xfId="0" applyNumberFormat="1" applyFont="1" applyBorder="1" applyAlignment="1" applyProtection="1">
      <alignment/>
      <protection/>
    </xf>
    <xf numFmtId="1" fontId="25" fillId="0" borderId="9" xfId="0" applyNumberFormat="1" applyFont="1" applyBorder="1" applyAlignment="1" applyProtection="1">
      <alignment horizontal="center"/>
      <protection/>
    </xf>
    <xf numFmtId="2" fontId="25" fillId="0" borderId="9" xfId="0" applyNumberFormat="1" applyFont="1" applyBorder="1" applyAlignment="1" applyProtection="1">
      <alignment horizontal="center"/>
      <protection/>
    </xf>
    <xf numFmtId="171" fontId="25" fillId="0" borderId="9" xfId="0" applyNumberFormat="1" applyFont="1" applyBorder="1" applyAlignment="1" applyProtection="1">
      <alignment horizontal="center"/>
      <protection/>
    </xf>
    <xf numFmtId="173" fontId="25" fillId="0" borderId="9" xfId="0" applyNumberFormat="1" applyFont="1" applyBorder="1" applyAlignment="1" applyProtection="1">
      <alignment horizontal="center"/>
      <protection/>
    </xf>
    <xf numFmtId="0" fontId="0" fillId="0" borderId="9" xfId="0" applyFont="1" applyBorder="1" applyAlignment="1" applyProtection="1">
      <alignment vertical="center"/>
      <protection/>
    </xf>
    <xf numFmtId="171" fontId="0" fillId="0" borderId="9" xfId="0" applyNumberFormat="1" applyFont="1" applyBorder="1" applyAlignment="1" applyProtection="1">
      <alignment horizontal="center" vertical="center"/>
      <protection/>
    </xf>
    <xf numFmtId="1" fontId="0" fillId="0" borderId="9" xfId="0" applyNumberFormat="1" applyFont="1" applyBorder="1" applyAlignment="1" applyProtection="1">
      <alignment horizontal="center" vertical="center"/>
      <protection/>
    </xf>
    <xf numFmtId="2" fontId="0" fillId="0" borderId="9" xfId="0" applyNumberFormat="1" applyFont="1" applyBorder="1" applyAlignment="1" applyProtection="1">
      <alignment horizontal="center" vertical="center"/>
      <protection/>
    </xf>
    <xf numFmtId="173" fontId="0" fillId="0" borderId="9" xfId="0" applyNumberFormat="1" applyFont="1" applyBorder="1" applyAlignment="1" applyProtection="1">
      <alignment horizontal="center" vertical="center"/>
      <protection/>
    </xf>
    <xf numFmtId="2" fontId="0" fillId="0" borderId="10" xfId="0" applyNumberFormat="1" applyFont="1" applyBorder="1" applyAlignment="1" applyProtection="1">
      <alignment horizontal="center" vertical="center"/>
      <protection/>
    </xf>
    <xf numFmtId="173" fontId="0" fillId="0" borderId="10" xfId="0" applyNumberFormat="1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/>
      <protection/>
    </xf>
    <xf numFmtId="0" fontId="18" fillId="0" borderId="0" xfId="0" applyFont="1" applyAlignment="1" applyProtection="1" quotePrefix="1">
      <alignment/>
      <protection/>
    </xf>
    <xf numFmtId="0" fontId="14" fillId="0" borderId="0" xfId="0" applyFont="1" applyBorder="1" applyAlignment="1" applyProtection="1" quotePrefix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 quotePrefix="1">
      <alignment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 quotePrefix="1">
      <alignment horizontal="center"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2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2" fontId="24" fillId="0" borderId="9" xfId="0" applyNumberFormat="1" applyFont="1" applyBorder="1" applyAlignment="1" applyProtection="1">
      <alignment horizontal="center" vertical="center"/>
      <protection/>
    </xf>
    <xf numFmtId="168" fontId="24" fillId="0" borderId="9" xfId="0" applyNumberFormat="1" applyFont="1" applyBorder="1" applyAlignment="1" applyProtection="1">
      <alignment horizontal="center" vertical="center"/>
      <protection/>
    </xf>
    <xf numFmtId="171" fontId="24" fillId="0" borderId="9" xfId="0" applyNumberFormat="1" applyFont="1" applyBorder="1" applyAlignment="1" applyProtection="1">
      <alignment horizontal="center" vertical="center"/>
      <protection/>
    </xf>
    <xf numFmtId="3" fontId="3" fillId="0" borderId="9" xfId="0" applyNumberFormat="1" applyFont="1" applyBorder="1" applyAlignment="1" applyProtection="1" quotePrefix="1">
      <alignment horizontal="center" vertical="center"/>
      <protection/>
    </xf>
    <xf numFmtId="0" fontId="14" fillId="0" borderId="18" xfId="0" applyFont="1" applyBorder="1" applyAlignment="1" applyProtection="1">
      <alignment/>
      <protection/>
    </xf>
    <xf numFmtId="0" fontId="19" fillId="0" borderId="19" xfId="0" applyFont="1" applyBorder="1" applyAlignment="1" applyProtection="1">
      <alignment horizontal="right"/>
      <protection/>
    </xf>
    <xf numFmtId="0" fontId="14" fillId="0" borderId="19" xfId="0" applyFont="1" applyBorder="1" applyAlignment="1" applyProtection="1" quotePrefix="1">
      <alignment horizontal="left"/>
      <protection/>
    </xf>
    <xf numFmtId="0" fontId="14" fillId="0" borderId="19" xfId="0" applyFont="1" applyBorder="1" applyAlignment="1" applyProtection="1">
      <alignment/>
      <protection/>
    </xf>
    <xf numFmtId="164" fontId="23" fillId="0" borderId="19" xfId="0" applyNumberFormat="1" applyFont="1" applyBorder="1" applyAlignment="1" applyProtection="1">
      <alignment/>
      <protection/>
    </xf>
    <xf numFmtId="0" fontId="14" fillId="0" borderId="2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3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1" fontId="24" fillId="0" borderId="9" xfId="0" applyNumberFormat="1" applyFont="1" applyBorder="1" applyAlignment="1" applyProtection="1">
      <alignment horizontal="center"/>
      <protection/>
    </xf>
    <xf numFmtId="168" fontId="24" fillId="0" borderId="9" xfId="0" applyNumberFormat="1" applyFont="1" applyBorder="1" applyAlignment="1" applyProtection="1">
      <alignment horizontal="center"/>
      <protection/>
    </xf>
    <xf numFmtId="171" fontId="24" fillId="0" borderId="9" xfId="0" applyNumberFormat="1" applyFont="1" applyBorder="1" applyAlignment="1" applyProtection="1">
      <alignment horizontal="center"/>
      <protection/>
    </xf>
    <xf numFmtId="3" fontId="0" fillId="0" borderId="9" xfId="0" applyNumberFormat="1" applyFont="1" applyBorder="1" applyAlignment="1" applyProtection="1" quotePrefix="1">
      <alignment horizontal="center"/>
      <protection/>
    </xf>
    <xf numFmtId="0" fontId="13" fillId="0" borderId="19" xfId="0" applyFont="1" applyBorder="1" applyAlignment="1" applyProtection="1">
      <alignment horizontal="right"/>
      <protection/>
    </xf>
    <xf numFmtId="173" fontId="24" fillId="0" borderId="9" xfId="0" applyNumberFormat="1" applyFont="1" applyBorder="1" applyAlignment="1" applyProtection="1">
      <alignment horizontal="center"/>
      <protection/>
    </xf>
    <xf numFmtId="3" fontId="24" fillId="0" borderId="9" xfId="0" applyNumberFormat="1" applyFont="1" applyBorder="1" applyAlignment="1" applyProtection="1" quotePrefix="1">
      <alignment horizontal="center"/>
      <protection/>
    </xf>
    <xf numFmtId="0" fontId="0" fillId="0" borderId="21" xfId="0" applyBorder="1" applyAlignment="1" applyProtection="1">
      <alignment horizontal="left" wrapText="1"/>
      <protection/>
    </xf>
    <xf numFmtId="0" fontId="0" fillId="0" borderId="22" xfId="0" applyBorder="1" applyAlignment="1" applyProtection="1">
      <alignment horizontal="left" wrapText="1"/>
      <protection/>
    </xf>
    <xf numFmtId="0" fontId="0" fillId="0" borderId="23" xfId="0" applyBorder="1" applyAlignment="1" applyProtection="1">
      <alignment horizontal="left" wrapText="1"/>
      <protection/>
    </xf>
    <xf numFmtId="0" fontId="0" fillId="0" borderId="24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5" xfId="0" applyBorder="1" applyAlignment="1" applyProtection="1">
      <alignment horizontal="left" wrapText="1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18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4" fillId="0" borderId="29" xfId="0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20" fillId="0" borderId="0" xfId="0" applyFont="1" applyAlignment="1" applyProtection="1">
      <alignment horizontal="left"/>
      <protection/>
    </xf>
    <xf numFmtId="0" fontId="29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 quotePrefix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02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111.79416541353302</c:v>
                </c:pt>
                <c:pt idx="1">
                  <c:v>103.03559373358497</c:v>
                </c:pt>
                <c:pt idx="2">
                  <c:v>95.03527430028505</c:v>
                </c:pt>
                <c:pt idx="3">
                  <c:v>79.79225180247242</c:v>
                </c:pt>
                <c:pt idx="4">
                  <c:v>69.42206203710134</c:v>
                </c:pt>
                <c:pt idx="5">
                  <c:v>56.232370844378316</c:v>
                </c:pt>
                <c:pt idx="6">
                  <c:v>42.09131025734466</c:v>
                </c:pt>
                <c:pt idx="7">
                  <c:v>28.57863162834098</c:v>
                </c:pt>
                <c:pt idx="8">
                  <c:v>16.92884548564525</c:v>
                </c:pt>
                <c:pt idx="9">
                  <c:v>8.137105580086551</c:v>
                </c:pt>
                <c:pt idx="10">
                  <c:v>0</c:v>
                </c:pt>
              </c:numCache>
            </c:numRef>
          </c:xVal>
          <c:yVal>
            <c:numRef>
              <c:f>AIRFLOW!$F$26:$F$36</c:f>
              <c:numCache>
                <c:ptCount val="11"/>
                <c:pt idx="0">
                  <c:v>4.60178192411793</c:v>
                </c:pt>
                <c:pt idx="1">
                  <c:v>12.812482394439694</c:v>
                </c:pt>
                <c:pt idx="2">
                  <c:v>22.58342375931607</c:v>
                </c:pt>
                <c:pt idx="3">
                  <c:v>39.38307637771994</c:v>
                </c:pt>
                <c:pt idx="4">
                  <c:v>50.99778980811517</c:v>
                </c:pt>
                <c:pt idx="5">
                  <c:v>62.40774473391232</c:v>
                </c:pt>
                <c:pt idx="6">
                  <c:v>72.96662287892497</c:v>
                </c:pt>
                <c:pt idx="7">
                  <c:v>82.67442424315308</c:v>
                </c:pt>
                <c:pt idx="8">
                  <c:v>91.1845617015741</c:v>
                </c:pt>
                <c:pt idx="9">
                  <c:v>99.25345456311881</c:v>
                </c:pt>
                <c:pt idx="10">
                  <c:v>111.08858017547747</c:v>
                </c:pt>
              </c:numCache>
            </c:numRef>
          </c:yVal>
          <c:smooth val="0"/>
        </c:ser>
        <c:axId val="15439241"/>
        <c:axId val="4735442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111.79416541353302</c:v>
                </c:pt>
                <c:pt idx="1">
                  <c:v>103.03559373358497</c:v>
                </c:pt>
                <c:pt idx="2">
                  <c:v>95.03527430028505</c:v>
                </c:pt>
                <c:pt idx="3">
                  <c:v>79.79225180247242</c:v>
                </c:pt>
                <c:pt idx="4">
                  <c:v>69.42206203710134</c:v>
                </c:pt>
                <c:pt idx="5">
                  <c:v>56.232370844378316</c:v>
                </c:pt>
                <c:pt idx="6">
                  <c:v>42.09131025734466</c:v>
                </c:pt>
                <c:pt idx="7">
                  <c:v>28.57863162834098</c:v>
                </c:pt>
                <c:pt idx="8">
                  <c:v>16.92884548564525</c:v>
                </c:pt>
                <c:pt idx="9">
                  <c:v>8.137105580086551</c:v>
                </c:pt>
                <c:pt idx="10">
                  <c:v>0</c:v>
                </c:pt>
              </c:numCache>
            </c:numRef>
          </c:xVal>
          <c:yVal>
            <c:numRef>
              <c:f>AIRFLOW!$I$26:$I$36</c:f>
              <c:numCache>
                <c:ptCount val="11"/>
                <c:pt idx="0">
                  <c:v>60.37304338460212</c:v>
                </c:pt>
                <c:pt idx="1">
                  <c:v>154.92391266599932</c:v>
                </c:pt>
                <c:pt idx="2">
                  <c:v>251.86772152047135</c:v>
                </c:pt>
                <c:pt idx="3">
                  <c:v>368.78076098805167</c:v>
                </c:pt>
                <c:pt idx="4">
                  <c:v>415.4767837458872</c:v>
                </c:pt>
                <c:pt idx="5">
                  <c:v>411.83455186400795</c:v>
                </c:pt>
                <c:pt idx="6">
                  <c:v>360.42473546697454</c:v>
                </c:pt>
                <c:pt idx="7">
                  <c:v>277.27486767513756</c:v>
                </c:pt>
                <c:pt idx="8">
                  <c:v>181.15342649142698</c:v>
                </c:pt>
                <c:pt idx="9">
                  <c:v>94.77929624630009</c:v>
                </c:pt>
                <c:pt idx="10">
                  <c:v>0</c:v>
                </c:pt>
              </c:numCache>
            </c:numRef>
          </c:yVal>
          <c:smooth val="0"/>
        </c:ser>
        <c:axId val="42618979"/>
        <c:axId val="48026492"/>
      </c:scatterChart>
      <c:valAx>
        <c:axId val="15439241"/>
        <c:scaling>
          <c:orientation val="minMax"/>
          <c:max val="1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4735442"/>
        <c:crosses val="autoZero"/>
        <c:crossBetween val="midCat"/>
        <c:dispUnits/>
        <c:majorUnit val="10"/>
      </c:valAx>
      <c:valAx>
        <c:axId val="4735442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15439241"/>
        <c:crosses val="autoZero"/>
        <c:crossBetween val="midCat"/>
        <c:dispUnits/>
      </c:valAx>
      <c:valAx>
        <c:axId val="42618979"/>
        <c:scaling>
          <c:orientation val="minMax"/>
        </c:scaling>
        <c:axPos val="b"/>
        <c:delete val="1"/>
        <c:majorTickMark val="in"/>
        <c:minorTickMark val="none"/>
        <c:tickLblPos val="nextTo"/>
        <c:crossAx val="48026492"/>
        <c:crosses val="max"/>
        <c:crossBetween val="midCat"/>
        <c:dispUnits/>
      </c:valAx>
      <c:valAx>
        <c:axId val="48026492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2618979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9585245"/>
        <c:axId val="64940614"/>
      </c:scatterChart>
      <c:valAx>
        <c:axId val="29585245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64940614"/>
        <c:crosses val="autoZero"/>
        <c:crossBetween val="midCat"/>
        <c:dispUnits/>
      </c:valAx>
      <c:valAx>
        <c:axId val="64940614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2958524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725"/>
          <c:w val="0.909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52.76684607518759</c:v>
                </c:pt>
                <c:pt idx="1">
                  <c:v>48.6328002422521</c:v>
                </c:pt>
                <c:pt idx="2">
                  <c:v>44.85664946973454</c:v>
                </c:pt>
                <c:pt idx="3">
                  <c:v>37.661942850766984</c:v>
                </c:pt>
                <c:pt idx="4">
                  <c:v>32.76721328151183</c:v>
                </c:pt>
                <c:pt idx="5">
                  <c:v>26.541679038546565</c:v>
                </c:pt>
                <c:pt idx="6">
                  <c:v>19.867098441466677</c:v>
                </c:pt>
                <c:pt idx="7">
                  <c:v>13.489114128576942</c:v>
                </c:pt>
                <c:pt idx="8">
                  <c:v>7.990415069224558</c:v>
                </c:pt>
                <c:pt idx="9">
                  <c:v>3.840713833800852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116.88526087259541</c:v>
                </c:pt>
                <c:pt idx="1">
                  <c:v>325.4370528187682</c:v>
                </c:pt>
                <c:pt idx="2">
                  <c:v>573.6189634866281</c:v>
                </c:pt>
                <c:pt idx="3">
                  <c:v>1000.3301399940864</c:v>
                </c:pt>
                <c:pt idx="4">
                  <c:v>1295.3438611261254</c:v>
                </c:pt>
                <c:pt idx="5">
                  <c:v>1585.1567162413728</c:v>
                </c:pt>
                <c:pt idx="6">
                  <c:v>1853.352221124694</c:v>
                </c:pt>
                <c:pt idx="7">
                  <c:v>2099.930375776088</c:v>
                </c:pt>
                <c:pt idx="8">
                  <c:v>2316.087867219982</c:v>
                </c:pt>
                <c:pt idx="9">
                  <c:v>2521.0377459032175</c:v>
                </c:pt>
                <c:pt idx="10">
                  <c:v>2821.6499364571278</c:v>
                </c:pt>
              </c:numCache>
            </c:numRef>
          </c:yVal>
          <c:smooth val="0"/>
        </c:ser>
        <c:axId val="47594615"/>
        <c:axId val="25698352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52.76684607518759</c:v>
                </c:pt>
                <c:pt idx="1">
                  <c:v>48.6328002422521</c:v>
                </c:pt>
                <c:pt idx="2">
                  <c:v>44.85664946973454</c:v>
                </c:pt>
                <c:pt idx="3">
                  <c:v>37.661942850766984</c:v>
                </c:pt>
                <c:pt idx="4">
                  <c:v>32.76721328151183</c:v>
                </c:pt>
                <c:pt idx="5">
                  <c:v>26.541679038546565</c:v>
                </c:pt>
                <c:pt idx="6">
                  <c:v>19.867098441466677</c:v>
                </c:pt>
                <c:pt idx="7">
                  <c:v>13.489114128576942</c:v>
                </c:pt>
                <c:pt idx="8">
                  <c:v>7.990415069224558</c:v>
                </c:pt>
                <c:pt idx="9">
                  <c:v>3.840713833800852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60.37304338460212</c:v>
                </c:pt>
                <c:pt idx="1">
                  <c:v>154.92391266599932</c:v>
                </c:pt>
                <c:pt idx="2">
                  <c:v>251.86772152047135</c:v>
                </c:pt>
                <c:pt idx="3">
                  <c:v>368.78076098805167</c:v>
                </c:pt>
                <c:pt idx="4">
                  <c:v>415.4767837458872</c:v>
                </c:pt>
                <c:pt idx="5">
                  <c:v>411.83455186400795</c:v>
                </c:pt>
                <c:pt idx="6">
                  <c:v>360.42473546697454</c:v>
                </c:pt>
                <c:pt idx="7">
                  <c:v>277.27486767513756</c:v>
                </c:pt>
                <c:pt idx="8">
                  <c:v>181.15342649142698</c:v>
                </c:pt>
                <c:pt idx="9">
                  <c:v>94.77929624630009</c:v>
                </c:pt>
                <c:pt idx="10">
                  <c:v>0</c:v>
                </c:pt>
              </c:numCache>
            </c:numRef>
          </c:yVal>
          <c:smooth val="0"/>
        </c:ser>
        <c:axId val="29958577"/>
        <c:axId val="1191738"/>
      </c:scatterChart>
      <c:valAx>
        <c:axId val="47594615"/>
        <c:scaling>
          <c:orientation val="minMax"/>
          <c:max val="5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25698352"/>
        <c:crosses val="autoZero"/>
        <c:crossBetween val="midCat"/>
        <c:dispUnits/>
        <c:majorUnit val="5"/>
      </c:valAx>
      <c:valAx>
        <c:axId val="25698352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47594615"/>
        <c:crosses val="autoZero"/>
        <c:crossBetween val="midCat"/>
        <c:dispUnits/>
      </c:valAx>
      <c:valAx>
        <c:axId val="29958577"/>
        <c:scaling>
          <c:orientation val="minMax"/>
        </c:scaling>
        <c:axPos val="b"/>
        <c:delete val="1"/>
        <c:majorTickMark val="in"/>
        <c:minorTickMark val="none"/>
        <c:tickLblPos val="nextTo"/>
        <c:crossAx val="1191738"/>
        <c:crosses val="max"/>
        <c:crossBetween val="midCat"/>
        <c:dispUnits/>
      </c:valAx>
      <c:valAx>
        <c:axId val="1191738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9958577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0876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886450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workbookViewId="0" topLeftCell="A1">
      <selection activeCell="L21" sqref="L21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19.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24.75">
      <c r="A2" s="117"/>
      <c r="B2" s="117"/>
      <c r="C2" s="117"/>
      <c r="D2" s="54"/>
      <c r="E2" s="54"/>
      <c r="F2" s="54"/>
      <c r="G2" s="55"/>
      <c r="H2" s="118"/>
      <c r="I2" s="118"/>
      <c r="J2" s="118"/>
      <c r="K2" s="118"/>
      <c r="L2" s="118"/>
      <c r="M2" s="118"/>
      <c r="N2" s="3"/>
    </row>
    <row r="3" spans="1:14" ht="24.75">
      <c r="A3" s="117" t="s">
        <v>20</v>
      </c>
      <c r="B3" s="117"/>
      <c r="C3" s="117"/>
      <c r="D3" s="56"/>
      <c r="E3" s="56"/>
      <c r="F3" s="56"/>
      <c r="G3" s="57"/>
      <c r="H3" s="119"/>
      <c r="I3" s="119"/>
      <c r="J3" s="119"/>
      <c r="K3" s="119"/>
      <c r="L3" s="119"/>
      <c r="M3" s="119"/>
      <c r="N3" s="3"/>
    </row>
    <row r="4" spans="1:14" ht="24.75">
      <c r="A4" s="122" t="s">
        <v>21</v>
      </c>
      <c r="B4" s="122"/>
      <c r="C4" s="122"/>
      <c r="D4" s="58"/>
      <c r="E4" s="59"/>
      <c r="F4" s="59"/>
      <c r="G4" s="59"/>
      <c r="H4" s="2"/>
      <c r="I4" s="2"/>
      <c r="J4" s="125" t="s">
        <v>26</v>
      </c>
      <c r="K4" s="125"/>
      <c r="L4" s="126"/>
      <c r="M4" s="60"/>
      <c r="N4" s="4"/>
    </row>
    <row r="5" spans="1:14" ht="24.75">
      <c r="A5" s="2"/>
      <c r="B5" s="55"/>
      <c r="C5" s="55"/>
      <c r="D5" s="55"/>
      <c r="E5" s="55"/>
      <c r="F5" s="55"/>
      <c r="G5" s="61"/>
      <c r="H5" s="62"/>
      <c r="I5" s="62"/>
      <c r="J5" s="127" t="s">
        <v>27</v>
      </c>
      <c r="K5" s="31"/>
      <c r="L5" s="62"/>
      <c r="M5" s="60"/>
      <c r="N5" s="4"/>
    </row>
    <row r="6" spans="1:14" ht="24.75">
      <c r="A6" s="56"/>
      <c r="B6" s="63"/>
      <c r="C6" s="64"/>
      <c r="D6" s="64"/>
      <c r="E6" s="58"/>
      <c r="F6" s="58"/>
      <c r="G6" s="65"/>
      <c r="H6" s="65"/>
      <c r="I6" s="65"/>
      <c r="J6" s="127" t="s">
        <v>28</v>
      </c>
      <c r="K6" s="128"/>
      <c r="L6" s="65"/>
      <c r="M6" s="60"/>
      <c r="N6" s="4"/>
    </row>
    <row r="7" spans="1:14" ht="23.25">
      <c r="A7" s="66" t="s">
        <v>22</v>
      </c>
      <c r="B7" s="67">
        <v>230</v>
      </c>
      <c r="C7" s="64"/>
      <c r="D7" s="64"/>
      <c r="E7" s="58"/>
      <c r="F7" s="58"/>
      <c r="G7" s="65"/>
      <c r="H7" s="65"/>
      <c r="I7" s="65"/>
      <c r="J7" s="65"/>
      <c r="K7" s="65"/>
      <c r="L7" s="65"/>
      <c r="M7" s="60"/>
      <c r="N7" s="4"/>
    </row>
    <row r="8" spans="1:14" ht="24.75">
      <c r="A8" s="56"/>
      <c r="B8" s="63"/>
      <c r="C8" s="64"/>
      <c r="D8" s="64"/>
      <c r="E8" s="58"/>
      <c r="F8" s="58"/>
      <c r="G8" s="65"/>
      <c r="H8" s="65"/>
      <c r="I8" s="65"/>
      <c r="J8" s="127" t="s">
        <v>29</v>
      </c>
      <c r="K8" s="128"/>
      <c r="L8" s="65"/>
      <c r="M8" s="60"/>
      <c r="N8" s="4"/>
    </row>
    <row r="9" spans="1:14" ht="15.75">
      <c r="A9" s="63"/>
      <c r="B9" s="63"/>
      <c r="C9" s="64"/>
      <c r="D9" s="64"/>
      <c r="E9" s="58"/>
      <c r="F9" s="58"/>
      <c r="G9" s="65"/>
      <c r="H9" s="65"/>
      <c r="I9" s="65"/>
      <c r="J9" s="65"/>
      <c r="K9" s="65"/>
      <c r="L9" s="65"/>
      <c r="M9" s="60"/>
      <c r="N9" s="4"/>
    </row>
    <row r="10" spans="1:14" ht="15.75" hidden="1">
      <c r="A10" s="68"/>
      <c r="B10" s="68"/>
      <c r="C10" s="69"/>
      <c r="D10" s="69"/>
      <c r="E10" s="69"/>
      <c r="F10" s="69"/>
      <c r="G10" s="62"/>
      <c r="H10" s="70"/>
      <c r="I10" s="70"/>
      <c r="J10" s="70"/>
      <c r="K10" s="70"/>
      <c r="L10" s="70"/>
      <c r="M10" s="5"/>
      <c r="N10" s="3"/>
    </row>
    <row r="11" spans="1:14" ht="15.75" hidden="1">
      <c r="A11" s="2"/>
      <c r="B11" s="2"/>
      <c r="C11" s="68"/>
      <c r="D11" s="68"/>
      <c r="E11" s="68"/>
      <c r="F11" s="68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8"/>
      <c r="C12" s="68"/>
      <c r="D12" s="9"/>
      <c r="E12" s="68"/>
      <c r="F12" s="68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1"/>
      <c r="C14" s="71"/>
      <c r="D14" s="71"/>
      <c r="E14" s="71"/>
      <c r="F14" s="71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2"/>
      <c r="C15" s="72"/>
      <c r="D15" s="72"/>
      <c r="E15" s="72"/>
      <c r="F15" s="73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5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6"/>
      <c r="B22" s="76"/>
      <c r="C22" s="76"/>
      <c r="D22" s="76"/>
      <c r="E22" s="77"/>
      <c r="F22" s="21" t="s">
        <v>0</v>
      </c>
      <c r="G22" s="21" t="s">
        <v>1</v>
      </c>
      <c r="H22" s="21" t="s">
        <v>0</v>
      </c>
      <c r="I22" s="78"/>
      <c r="J22" s="78"/>
      <c r="K22" s="79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8"/>
      <c r="E23" s="80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1"/>
      <c r="B25" s="16"/>
      <c r="C25" s="16"/>
      <c r="D25" s="16"/>
      <c r="E25" s="82"/>
      <c r="F25" s="16"/>
      <c r="G25" s="16"/>
      <c r="H25" s="16"/>
      <c r="I25" s="16"/>
      <c r="J25" s="16"/>
      <c r="K25" s="83"/>
      <c r="L25" s="63"/>
      <c r="M25" s="63"/>
      <c r="N25" s="8"/>
    </row>
    <row r="26" spans="1:13" ht="15" customHeight="1" thickTop="1">
      <c r="A26" s="44">
        <v>2</v>
      </c>
      <c r="B26" s="84">
        <v>4.38022</v>
      </c>
      <c r="C26" s="85">
        <v>1192.94</v>
      </c>
      <c r="D26" s="86">
        <v>5.31437</v>
      </c>
      <c r="E26" s="87">
        <v>21576</v>
      </c>
      <c r="F26" s="45">
        <v>4.60178192411793</v>
      </c>
      <c r="G26" s="45">
        <v>111.79416541353302</v>
      </c>
      <c r="H26" s="46">
        <v>1238.1736856529235</v>
      </c>
      <c r="I26" s="47">
        <v>60.37304338460212</v>
      </c>
      <c r="J26" s="48">
        <v>0.0809290125798956</v>
      </c>
      <c r="K26" s="47">
        <v>4.8759753243153225</v>
      </c>
      <c r="L26" s="20"/>
      <c r="M26" s="20"/>
    </row>
    <row r="27" spans="1:13" ht="15" customHeight="1">
      <c r="A27" s="44">
        <v>1.5</v>
      </c>
      <c r="B27" s="84">
        <v>12.1956</v>
      </c>
      <c r="C27" s="85">
        <v>1200.13</v>
      </c>
      <c r="D27" s="86">
        <v>5.35493</v>
      </c>
      <c r="E27" s="87">
        <v>21477</v>
      </c>
      <c r="F27" s="45">
        <v>12.812482394439694</v>
      </c>
      <c r="G27" s="45">
        <v>103.03559373358497</v>
      </c>
      <c r="H27" s="46">
        <v>1245.6363147875359</v>
      </c>
      <c r="I27" s="47">
        <v>154.92391266599932</v>
      </c>
      <c r="J27" s="48">
        <v>0.20767280518230471</v>
      </c>
      <c r="K27" s="47">
        <v>12.437331091493121</v>
      </c>
      <c r="L27" s="20"/>
      <c r="M27" s="20"/>
    </row>
    <row r="28" spans="1:13" ht="15" customHeight="1">
      <c r="A28" s="44">
        <v>1.25</v>
      </c>
      <c r="B28" s="84">
        <v>21.4961</v>
      </c>
      <c r="C28" s="85">
        <v>1203.32</v>
      </c>
      <c r="D28" s="86">
        <v>5.36244</v>
      </c>
      <c r="E28" s="87">
        <v>21405</v>
      </c>
      <c r="F28" s="45">
        <v>22.58342375931607</v>
      </c>
      <c r="G28" s="45">
        <v>95.03527430028505</v>
      </c>
      <c r="H28" s="46">
        <v>1248.9472726372455</v>
      </c>
      <c r="I28" s="47">
        <v>251.86772152047135</v>
      </c>
      <c r="J28" s="48">
        <v>0.33762429158240126</v>
      </c>
      <c r="K28" s="47">
        <v>20.16640149977139</v>
      </c>
      <c r="L28" s="20"/>
      <c r="M28" s="20"/>
    </row>
    <row r="29" spans="1:14" ht="15" customHeight="1">
      <c r="A29" s="44">
        <v>1</v>
      </c>
      <c r="B29" s="84">
        <v>37.4869</v>
      </c>
      <c r="C29" s="85">
        <v>1206.92</v>
      </c>
      <c r="D29" s="86">
        <v>5.37896</v>
      </c>
      <c r="E29" s="87">
        <v>21336</v>
      </c>
      <c r="F29" s="45">
        <v>39.38307637771994</v>
      </c>
      <c r="G29" s="45">
        <v>79.79225180247242</v>
      </c>
      <c r="H29" s="46">
        <v>1252.683776793658</v>
      </c>
      <c r="I29" s="47">
        <v>368.78076098805167</v>
      </c>
      <c r="J29" s="48">
        <v>0.4943441836300961</v>
      </c>
      <c r="K29" s="47">
        <v>29.43925416931437</v>
      </c>
      <c r="L29" s="20"/>
      <c r="M29" s="20"/>
      <c r="N29" s="10"/>
    </row>
    <row r="30" spans="1:13" ht="15" customHeight="1">
      <c r="A30" s="44">
        <v>0.875</v>
      </c>
      <c r="B30" s="84">
        <v>48.5424</v>
      </c>
      <c r="C30" s="85">
        <v>1204.32</v>
      </c>
      <c r="D30" s="86">
        <v>5.37595</v>
      </c>
      <c r="E30" s="87">
        <v>21468</v>
      </c>
      <c r="F30" s="45">
        <v>50.99778980811517</v>
      </c>
      <c r="G30" s="45">
        <v>69.42206203710134</v>
      </c>
      <c r="H30" s="46">
        <v>1249.9851904584712</v>
      </c>
      <c r="I30" s="47">
        <v>415.4767837458872</v>
      </c>
      <c r="J30" s="48">
        <v>0.5569393883993126</v>
      </c>
      <c r="K30" s="47">
        <v>33.23853649766027</v>
      </c>
      <c r="L30" s="20"/>
      <c r="M30" s="20"/>
    </row>
    <row r="31" spans="1:13" ht="15" customHeight="1">
      <c r="A31" s="44">
        <v>0.75</v>
      </c>
      <c r="B31" s="84">
        <v>59.403</v>
      </c>
      <c r="C31" s="85">
        <v>1176.57</v>
      </c>
      <c r="D31" s="86">
        <v>5.25278</v>
      </c>
      <c r="E31" s="87">
        <v>21735</v>
      </c>
      <c r="F31" s="45">
        <v>62.40774473391232</v>
      </c>
      <c r="G31" s="45">
        <v>56.232370844378316</v>
      </c>
      <c r="H31" s="46">
        <v>1221.1829709194594</v>
      </c>
      <c r="I31" s="47">
        <v>411.83455186400795</v>
      </c>
      <c r="J31" s="48">
        <v>0.5520570400321823</v>
      </c>
      <c r="K31" s="47">
        <v>33.72422983870528</v>
      </c>
      <c r="L31" s="20"/>
      <c r="M31" s="20"/>
    </row>
    <row r="32" spans="1:13" ht="15" customHeight="1">
      <c r="A32" s="44">
        <v>0.625</v>
      </c>
      <c r="B32" s="84">
        <v>69.4535</v>
      </c>
      <c r="C32" s="85">
        <v>1123.25</v>
      </c>
      <c r="D32" s="86">
        <v>5.00194</v>
      </c>
      <c r="E32" s="87">
        <v>22395</v>
      </c>
      <c r="F32" s="45">
        <v>72.96662287892497</v>
      </c>
      <c r="G32" s="45">
        <v>42.09131025734466</v>
      </c>
      <c r="H32" s="46">
        <v>1165.841192691708</v>
      </c>
      <c r="I32" s="47">
        <v>360.42473546697454</v>
      </c>
      <c r="J32" s="48">
        <v>0.4831430770334779</v>
      </c>
      <c r="K32" s="47">
        <v>30.915422934647008</v>
      </c>
      <c r="L32" s="20"/>
      <c r="M32" s="20"/>
    </row>
    <row r="33" spans="1:14" ht="15" customHeight="1">
      <c r="A33" s="44">
        <v>0.5</v>
      </c>
      <c r="B33" s="84">
        <v>78.6939</v>
      </c>
      <c r="C33" s="85">
        <v>1056.95</v>
      </c>
      <c r="D33" s="86">
        <v>4.67899</v>
      </c>
      <c r="E33" s="87">
        <v>23262</v>
      </c>
      <c r="F33" s="45">
        <v>82.67442424315308</v>
      </c>
      <c r="G33" s="45">
        <v>28.57863162834098</v>
      </c>
      <c r="H33" s="46">
        <v>1097.0272411444478</v>
      </c>
      <c r="I33" s="47">
        <v>277.27486767513756</v>
      </c>
      <c r="J33" s="48">
        <v>0.3716821282508546</v>
      </c>
      <c r="K33" s="47">
        <v>25.275112346880018</v>
      </c>
      <c r="L33" s="20"/>
      <c r="M33" s="20"/>
      <c r="N33" s="17"/>
    </row>
    <row r="34" spans="1:13" ht="15" customHeight="1">
      <c r="A34" s="44">
        <v>0.375</v>
      </c>
      <c r="B34" s="84">
        <v>86.7943</v>
      </c>
      <c r="C34" s="85">
        <v>987.661</v>
      </c>
      <c r="D34" s="86">
        <v>4.36655</v>
      </c>
      <c r="E34" s="87">
        <v>24336</v>
      </c>
      <c r="F34" s="45">
        <v>91.1845617015741</v>
      </c>
      <c r="G34" s="45">
        <v>16.92884548564525</v>
      </c>
      <c r="H34" s="46">
        <v>1025.1109532295436</v>
      </c>
      <c r="I34" s="47">
        <v>181.15342649142698</v>
      </c>
      <c r="J34" s="48">
        <v>0.2428330113826099</v>
      </c>
      <c r="K34" s="47">
        <v>17.67159212578065</v>
      </c>
      <c r="L34" s="20"/>
      <c r="M34" s="20"/>
    </row>
    <row r="35" spans="1:13" ht="15" customHeight="1">
      <c r="A35" s="44">
        <v>0.25</v>
      </c>
      <c r="B35" s="84">
        <v>94.4747</v>
      </c>
      <c r="C35" s="85">
        <v>930.749</v>
      </c>
      <c r="D35" s="86">
        <v>4.10369</v>
      </c>
      <c r="E35" s="87">
        <v>25299</v>
      </c>
      <c r="F35" s="45">
        <v>99.25345456311881</v>
      </c>
      <c r="G35" s="45">
        <v>8.137105580086551</v>
      </c>
      <c r="H35" s="46">
        <v>966.0409741879498</v>
      </c>
      <c r="I35" s="47">
        <v>94.77929624630009</v>
      </c>
      <c r="J35" s="48">
        <v>0.1270499949682307</v>
      </c>
      <c r="K35" s="47">
        <v>9.811105199339105</v>
      </c>
      <c r="L35" s="20"/>
      <c r="M35" s="20"/>
    </row>
    <row r="36" spans="1:14" ht="15" customHeight="1">
      <c r="A36" s="44">
        <v>0</v>
      </c>
      <c r="B36" s="84">
        <v>105.74</v>
      </c>
      <c r="C36" s="85">
        <v>875.036</v>
      </c>
      <c r="D36" s="86">
        <v>3.85134</v>
      </c>
      <c r="E36" s="87">
        <v>26379</v>
      </c>
      <c r="F36" s="45">
        <v>111.08858017547747</v>
      </c>
      <c r="G36" s="45">
        <v>0</v>
      </c>
      <c r="H36" s="46">
        <v>908.2154586140052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8"/>
      <c r="C37" s="89"/>
      <c r="D37" s="90"/>
      <c r="E37" s="91"/>
      <c r="F37" s="89" t="s">
        <v>19</v>
      </c>
      <c r="G37" s="92">
        <v>419.9125434543463</v>
      </c>
      <c r="H37" s="93"/>
      <c r="I37" s="94"/>
      <c r="J37" s="95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6"/>
      <c r="G38" s="96"/>
      <c r="H38" s="2"/>
      <c r="I38" s="96"/>
      <c r="J38" s="2"/>
      <c r="K38" s="2"/>
      <c r="L38" s="2"/>
      <c r="M38" s="2"/>
    </row>
    <row r="39" spans="1:13" ht="23.25" hidden="1">
      <c r="A39" s="2"/>
      <c r="B39" s="2"/>
      <c r="C39" s="2"/>
      <c r="D39" s="68"/>
      <c r="E39" s="97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8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8"/>
      <c r="N44" s="11"/>
    </row>
    <row r="45" spans="1:13" ht="15.75">
      <c r="A45" s="2"/>
      <c r="B45" s="96"/>
      <c r="C45" s="96"/>
      <c r="D45" s="96"/>
      <c r="E45" s="96"/>
      <c r="F45" s="96"/>
      <c r="G45" s="96"/>
      <c r="H45" s="96"/>
      <c r="I45" s="2"/>
      <c r="J45" s="2"/>
      <c r="K45" s="2"/>
      <c r="L45" s="2"/>
      <c r="M45" s="2"/>
    </row>
    <row r="46" spans="1:13" ht="15.75" customHeight="1">
      <c r="A46" s="2"/>
      <c r="B46" s="96"/>
      <c r="C46" s="96"/>
      <c r="D46" s="96"/>
      <c r="E46" s="96"/>
      <c r="F46" s="96"/>
      <c r="G46" s="96"/>
      <c r="H46" s="96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3" t="s">
        <v>18</v>
      </c>
      <c r="B55" s="124"/>
      <c r="C55" s="124"/>
      <c r="D55" s="124"/>
      <c r="E55" s="124"/>
      <c r="F55" s="33" t="s">
        <v>0</v>
      </c>
      <c r="G55" s="21" t="s">
        <v>1</v>
      </c>
      <c r="H55" s="21" t="s">
        <v>0</v>
      </c>
      <c r="I55" s="78"/>
      <c r="J55" s="78"/>
      <c r="K55" s="79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99"/>
      <c r="E56" s="100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1">
        <f>AIRFLOW!B26*25.4</f>
        <v>111.25758799999998</v>
      </c>
      <c r="C58" s="102">
        <f>AIRFLOW!C26</f>
        <v>1192.94</v>
      </c>
      <c r="D58" s="103">
        <f>AIRFLOW!D26</f>
        <v>5.31437</v>
      </c>
      <c r="E58" s="104">
        <f>AIRFLOW!E26</f>
        <v>21576</v>
      </c>
      <c r="F58" s="35">
        <f>25.4*AIRFLOW!F26</f>
        <v>116.88526087259541</v>
      </c>
      <c r="G58" s="36">
        <f>AIRFLOW!G26*0.472</f>
        <v>52.76684607518759</v>
      </c>
      <c r="H58" s="35">
        <f>AIRFLOW!H26</f>
        <v>1238.1736856529235</v>
      </c>
      <c r="I58" s="36">
        <f>AIRFLOW!I26</f>
        <v>60.37304338460212</v>
      </c>
      <c r="J58" s="37">
        <f>AIRFLOW!J26</f>
        <v>0.0809290125798956</v>
      </c>
      <c r="K58" s="38">
        <f>AIRFLOW!K26</f>
        <v>4.8759753243153225</v>
      </c>
      <c r="L58" s="2"/>
      <c r="M58" s="2"/>
    </row>
    <row r="59" spans="1:13" ht="15.75">
      <c r="A59" s="34">
        <f>AIRFLOW!A27*25.4</f>
        <v>38.099999999999994</v>
      </c>
      <c r="B59" s="101">
        <f>AIRFLOW!B27*25.4</f>
        <v>309.76824</v>
      </c>
      <c r="C59" s="102">
        <f>AIRFLOW!C27</f>
        <v>1200.13</v>
      </c>
      <c r="D59" s="103">
        <f>AIRFLOW!D27</f>
        <v>5.35493</v>
      </c>
      <c r="E59" s="104">
        <f>AIRFLOW!E27</f>
        <v>21477</v>
      </c>
      <c r="F59" s="35">
        <f>25.4*AIRFLOW!F27</f>
        <v>325.4370528187682</v>
      </c>
      <c r="G59" s="36">
        <f>AIRFLOW!G27*0.472</f>
        <v>48.6328002422521</v>
      </c>
      <c r="H59" s="35">
        <f>AIRFLOW!H27</f>
        <v>1245.6363147875359</v>
      </c>
      <c r="I59" s="36">
        <f>AIRFLOW!I27</f>
        <v>154.92391266599932</v>
      </c>
      <c r="J59" s="37">
        <f>AIRFLOW!J27</f>
        <v>0.20767280518230471</v>
      </c>
      <c r="K59" s="38">
        <f>AIRFLOW!K27</f>
        <v>12.437331091493121</v>
      </c>
      <c r="L59" s="2"/>
      <c r="M59" s="2"/>
    </row>
    <row r="60" spans="1:13" ht="15.75">
      <c r="A60" s="34">
        <f>AIRFLOW!A28*25.4</f>
        <v>31.75</v>
      </c>
      <c r="B60" s="101">
        <f>AIRFLOW!B28*25.4</f>
        <v>546.0009399999999</v>
      </c>
      <c r="C60" s="102">
        <f>AIRFLOW!C28</f>
        <v>1203.32</v>
      </c>
      <c r="D60" s="103">
        <f>AIRFLOW!D28</f>
        <v>5.36244</v>
      </c>
      <c r="E60" s="104">
        <f>AIRFLOW!E28</f>
        <v>21405</v>
      </c>
      <c r="F60" s="35">
        <f>25.4*AIRFLOW!F28</f>
        <v>573.6189634866281</v>
      </c>
      <c r="G60" s="36">
        <f>AIRFLOW!G28*0.472</f>
        <v>44.85664946973454</v>
      </c>
      <c r="H60" s="35">
        <f>AIRFLOW!H28</f>
        <v>1248.9472726372455</v>
      </c>
      <c r="I60" s="36">
        <f>AIRFLOW!I28</f>
        <v>251.86772152047135</v>
      </c>
      <c r="J60" s="37">
        <f>AIRFLOW!J28</f>
        <v>0.33762429158240126</v>
      </c>
      <c r="K60" s="38">
        <f>AIRFLOW!K28</f>
        <v>20.16640149977139</v>
      </c>
      <c r="L60" s="2"/>
      <c r="M60" s="2"/>
    </row>
    <row r="61" spans="1:13" ht="15.75">
      <c r="A61" s="34">
        <f>AIRFLOW!A29*25.4</f>
        <v>25.4</v>
      </c>
      <c r="B61" s="101">
        <f>AIRFLOW!B29*25.4</f>
        <v>952.1672599999999</v>
      </c>
      <c r="C61" s="102">
        <f>AIRFLOW!C29</f>
        <v>1206.92</v>
      </c>
      <c r="D61" s="103">
        <f>AIRFLOW!D29</f>
        <v>5.37896</v>
      </c>
      <c r="E61" s="104">
        <f>AIRFLOW!E29</f>
        <v>21336</v>
      </c>
      <c r="F61" s="35">
        <f>25.4*AIRFLOW!F29</f>
        <v>1000.3301399940864</v>
      </c>
      <c r="G61" s="36">
        <f>AIRFLOW!G29*0.472</f>
        <v>37.661942850766984</v>
      </c>
      <c r="H61" s="35">
        <f>AIRFLOW!H29</f>
        <v>1252.683776793658</v>
      </c>
      <c r="I61" s="36">
        <f>AIRFLOW!I29</f>
        <v>368.78076098805167</v>
      </c>
      <c r="J61" s="37">
        <f>AIRFLOW!J29</f>
        <v>0.4943441836300961</v>
      </c>
      <c r="K61" s="38">
        <f>AIRFLOW!K29</f>
        <v>29.43925416931437</v>
      </c>
      <c r="L61" s="2"/>
      <c r="M61" s="2"/>
    </row>
    <row r="62" spans="1:13" ht="15.75">
      <c r="A62" s="34">
        <f>AIRFLOW!A30*25.4</f>
        <v>22.224999999999998</v>
      </c>
      <c r="B62" s="101">
        <f>AIRFLOW!B30*25.4</f>
        <v>1232.97696</v>
      </c>
      <c r="C62" s="102">
        <f>AIRFLOW!C30</f>
        <v>1204.32</v>
      </c>
      <c r="D62" s="103">
        <f>AIRFLOW!D30</f>
        <v>5.37595</v>
      </c>
      <c r="E62" s="104">
        <f>AIRFLOW!E30</f>
        <v>21468</v>
      </c>
      <c r="F62" s="35">
        <f>25.4*AIRFLOW!F30</f>
        <v>1295.3438611261254</v>
      </c>
      <c r="G62" s="36">
        <f>AIRFLOW!G30*0.472</f>
        <v>32.76721328151183</v>
      </c>
      <c r="H62" s="35">
        <f>AIRFLOW!H30</f>
        <v>1249.9851904584712</v>
      </c>
      <c r="I62" s="36">
        <f>AIRFLOW!I30</f>
        <v>415.4767837458872</v>
      </c>
      <c r="J62" s="37">
        <f>AIRFLOW!J30</f>
        <v>0.5569393883993126</v>
      </c>
      <c r="K62" s="38">
        <f>AIRFLOW!K30</f>
        <v>33.23853649766027</v>
      </c>
      <c r="L62" s="2"/>
      <c r="M62" s="2"/>
    </row>
    <row r="63" spans="1:13" ht="15.75">
      <c r="A63" s="34">
        <f>AIRFLOW!A31*25.4</f>
        <v>19.049999999999997</v>
      </c>
      <c r="B63" s="101">
        <f>AIRFLOW!B31*25.4</f>
        <v>1508.8362</v>
      </c>
      <c r="C63" s="102">
        <f>AIRFLOW!C31</f>
        <v>1176.57</v>
      </c>
      <c r="D63" s="103">
        <f>AIRFLOW!D31</f>
        <v>5.25278</v>
      </c>
      <c r="E63" s="104">
        <f>AIRFLOW!E31</f>
        <v>21735</v>
      </c>
      <c r="F63" s="35">
        <f>25.4*AIRFLOW!F31</f>
        <v>1585.1567162413728</v>
      </c>
      <c r="G63" s="36">
        <f>AIRFLOW!G31*0.472</f>
        <v>26.541679038546565</v>
      </c>
      <c r="H63" s="35">
        <f>AIRFLOW!H31</f>
        <v>1221.1829709194594</v>
      </c>
      <c r="I63" s="36">
        <f>AIRFLOW!I31</f>
        <v>411.83455186400795</v>
      </c>
      <c r="J63" s="37">
        <f>AIRFLOW!J31</f>
        <v>0.5520570400321823</v>
      </c>
      <c r="K63" s="38">
        <f>AIRFLOW!K31</f>
        <v>33.72422983870528</v>
      </c>
      <c r="L63" s="2"/>
      <c r="M63" s="2"/>
    </row>
    <row r="64" spans="1:13" ht="15.75">
      <c r="A64" s="34">
        <f>AIRFLOW!A32*25.4</f>
        <v>15.875</v>
      </c>
      <c r="B64" s="101">
        <f>AIRFLOW!B32*25.4</f>
        <v>1764.1189</v>
      </c>
      <c r="C64" s="102">
        <f>AIRFLOW!C32</f>
        <v>1123.25</v>
      </c>
      <c r="D64" s="103">
        <f>AIRFLOW!D32</f>
        <v>5.00194</v>
      </c>
      <c r="E64" s="104">
        <f>AIRFLOW!E32</f>
        <v>22395</v>
      </c>
      <c r="F64" s="35">
        <f>25.4*AIRFLOW!F32</f>
        <v>1853.352221124694</v>
      </c>
      <c r="G64" s="36">
        <f>AIRFLOW!G32*0.472</f>
        <v>19.867098441466677</v>
      </c>
      <c r="H64" s="35">
        <f>AIRFLOW!H32</f>
        <v>1165.841192691708</v>
      </c>
      <c r="I64" s="36">
        <f>AIRFLOW!I32</f>
        <v>360.42473546697454</v>
      </c>
      <c r="J64" s="37">
        <f>AIRFLOW!J32</f>
        <v>0.4831430770334779</v>
      </c>
      <c r="K64" s="38">
        <f>AIRFLOW!K32</f>
        <v>30.915422934647008</v>
      </c>
      <c r="L64" s="2"/>
      <c r="M64" s="2"/>
    </row>
    <row r="65" spans="1:13" ht="15.75">
      <c r="A65" s="34">
        <f>AIRFLOW!A33*25.4</f>
        <v>12.7</v>
      </c>
      <c r="B65" s="101">
        <f>AIRFLOW!B33*25.4</f>
        <v>1998.82506</v>
      </c>
      <c r="C65" s="102">
        <f>AIRFLOW!C33</f>
        <v>1056.95</v>
      </c>
      <c r="D65" s="103">
        <f>AIRFLOW!D33</f>
        <v>4.67899</v>
      </c>
      <c r="E65" s="104">
        <f>AIRFLOW!E33</f>
        <v>23262</v>
      </c>
      <c r="F65" s="35">
        <f>25.4*AIRFLOW!F33</f>
        <v>2099.930375776088</v>
      </c>
      <c r="G65" s="36">
        <f>AIRFLOW!G33*0.472</f>
        <v>13.489114128576942</v>
      </c>
      <c r="H65" s="35">
        <f>AIRFLOW!H33</f>
        <v>1097.0272411444478</v>
      </c>
      <c r="I65" s="36">
        <f>AIRFLOW!I33</f>
        <v>277.27486767513756</v>
      </c>
      <c r="J65" s="37">
        <f>AIRFLOW!J33</f>
        <v>0.3716821282508546</v>
      </c>
      <c r="K65" s="38">
        <f>AIRFLOW!K33</f>
        <v>25.275112346880018</v>
      </c>
      <c r="L65" s="2"/>
      <c r="M65" s="2"/>
    </row>
    <row r="66" spans="1:13" ht="15.75">
      <c r="A66" s="34">
        <f>AIRFLOW!A34*25.4</f>
        <v>9.524999999999999</v>
      </c>
      <c r="B66" s="101">
        <f>AIRFLOW!B34*25.4</f>
        <v>2204.57522</v>
      </c>
      <c r="C66" s="102">
        <f>AIRFLOW!C34</f>
        <v>987.661</v>
      </c>
      <c r="D66" s="103">
        <f>AIRFLOW!D34</f>
        <v>4.36655</v>
      </c>
      <c r="E66" s="104">
        <f>AIRFLOW!E34</f>
        <v>24336</v>
      </c>
      <c r="F66" s="35">
        <f>25.4*AIRFLOW!F34</f>
        <v>2316.087867219982</v>
      </c>
      <c r="G66" s="36">
        <f>AIRFLOW!G34*0.472</f>
        <v>7.990415069224558</v>
      </c>
      <c r="H66" s="35">
        <f>AIRFLOW!H34</f>
        <v>1025.1109532295436</v>
      </c>
      <c r="I66" s="36">
        <f>AIRFLOW!I34</f>
        <v>181.15342649142698</v>
      </c>
      <c r="J66" s="37">
        <f>AIRFLOW!J34</f>
        <v>0.2428330113826099</v>
      </c>
      <c r="K66" s="38">
        <f>AIRFLOW!K34</f>
        <v>17.67159212578065</v>
      </c>
      <c r="L66" s="2"/>
      <c r="M66" s="2"/>
    </row>
    <row r="67" spans="1:13" ht="15.75">
      <c r="A67" s="34">
        <f>AIRFLOW!A35*25.4</f>
        <v>6.35</v>
      </c>
      <c r="B67" s="101">
        <f>AIRFLOW!B35*25.4</f>
        <v>2399.6573799999996</v>
      </c>
      <c r="C67" s="102">
        <f>AIRFLOW!C35</f>
        <v>930.749</v>
      </c>
      <c r="D67" s="103">
        <f>AIRFLOW!D35</f>
        <v>4.10369</v>
      </c>
      <c r="E67" s="104">
        <f>AIRFLOW!E35</f>
        <v>25299</v>
      </c>
      <c r="F67" s="35">
        <f>25.4*AIRFLOW!F35</f>
        <v>2521.0377459032175</v>
      </c>
      <c r="G67" s="36">
        <f>AIRFLOW!G35*0.472</f>
        <v>3.840713833800852</v>
      </c>
      <c r="H67" s="35">
        <f>AIRFLOW!H35</f>
        <v>966.0409741879498</v>
      </c>
      <c r="I67" s="36">
        <f>AIRFLOW!I35</f>
        <v>94.77929624630009</v>
      </c>
      <c r="J67" s="37">
        <f>AIRFLOW!J35</f>
        <v>0.1270499949682307</v>
      </c>
      <c r="K67" s="38">
        <f>AIRFLOW!K35</f>
        <v>9.811105199339105</v>
      </c>
      <c r="L67" s="2"/>
      <c r="M67" s="2"/>
    </row>
    <row r="68" spans="1:13" ht="15.75">
      <c r="A68" s="34">
        <f>AIRFLOW!A36*25.4</f>
        <v>0</v>
      </c>
      <c r="B68" s="101">
        <f>AIRFLOW!B36*25.4</f>
        <v>2685.796</v>
      </c>
      <c r="C68" s="102">
        <f>AIRFLOW!C36</f>
        <v>875.036</v>
      </c>
      <c r="D68" s="103">
        <f>AIRFLOW!D36</f>
        <v>3.85134</v>
      </c>
      <c r="E68" s="104">
        <f>AIRFLOW!E36</f>
        <v>26379</v>
      </c>
      <c r="F68" s="35">
        <f>25.4*AIRFLOW!F36</f>
        <v>2821.6499364571278</v>
      </c>
      <c r="G68" s="36">
        <f>AIRFLOW!G36*0.472</f>
        <v>0</v>
      </c>
      <c r="H68" s="35">
        <f>AIRFLOW!H36</f>
        <v>908.2154586140052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8"/>
      <c r="C69" s="105"/>
      <c r="D69" s="90"/>
      <c r="E69" s="91"/>
      <c r="F69" s="89" t="s">
        <v>19</v>
      </c>
      <c r="G69" s="92">
        <f>G37</f>
        <v>419.9125434543463</v>
      </c>
      <c r="H69" s="93"/>
      <c r="I69" s="94"/>
      <c r="J69" s="95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20"/>
      <c r="B71" s="120"/>
      <c r="C71" s="120"/>
      <c r="D71" s="120"/>
      <c r="E71" s="121"/>
      <c r="F71" s="33" t="s">
        <v>0</v>
      </c>
      <c r="G71" s="21" t="s">
        <v>1</v>
      </c>
      <c r="H71" s="21" t="s">
        <v>0</v>
      </c>
      <c r="I71" s="78"/>
      <c r="J71" s="78"/>
      <c r="K71" s="79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99"/>
      <c r="E72" s="100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6">
        <f>AIRFLOW!B26*(0.07355)/(0.2952998)</f>
        <v>1.0909766312066584</v>
      </c>
      <c r="C74" s="102">
        <f>AIRFLOW!C26</f>
        <v>1192.94</v>
      </c>
      <c r="D74" s="103">
        <f>AIRFLOW!D26</f>
        <v>5.31437</v>
      </c>
      <c r="E74" s="107">
        <f>AIRFLOW!E26</f>
        <v>21576</v>
      </c>
      <c r="F74" s="41">
        <f>AIRFLOW!F26*(0.07355/0.2952998)</f>
        <v>1.146160818662504</v>
      </c>
      <c r="G74" s="41">
        <f>AIRFLOW!G26*0.472*(0.001*3600)</f>
        <v>189.9606458706753</v>
      </c>
      <c r="H74" s="40">
        <f>AIRFLOW!H26</f>
        <v>1238.1736856529235</v>
      </c>
      <c r="I74" s="42">
        <f>AIRFLOW!I26</f>
        <v>60.37304338460212</v>
      </c>
      <c r="J74" s="43">
        <f>AIRFLOW!J26</f>
        <v>0.0809290125798956</v>
      </c>
      <c r="K74" s="41">
        <f>AIRFLOW!K26</f>
        <v>4.8759753243153225</v>
      </c>
      <c r="L74" s="2"/>
      <c r="M74" s="2"/>
    </row>
    <row r="75" spans="1:13" ht="15.75">
      <c r="A75" s="39">
        <f>AIRFLOW!A27*25.4</f>
        <v>38.099999999999994</v>
      </c>
      <c r="B75" s="106">
        <f>AIRFLOW!B27*(0.07355)/(0.2952998)</f>
        <v>3.0375448273246377</v>
      </c>
      <c r="C75" s="102">
        <f>AIRFLOW!C27</f>
        <v>1200.13</v>
      </c>
      <c r="D75" s="103">
        <f>AIRFLOW!D27</f>
        <v>5.35493</v>
      </c>
      <c r="E75" s="107">
        <f>AIRFLOW!E27</f>
        <v>21477</v>
      </c>
      <c r="F75" s="41">
        <f>AIRFLOW!F27*(0.07355/0.2952998)</f>
        <v>3.1911910543489688</v>
      </c>
      <c r="G75" s="41">
        <f>AIRFLOW!G27*0.472*(0.001*3600)</f>
        <v>175.07808087210756</v>
      </c>
      <c r="H75" s="40">
        <f>AIRFLOW!H27</f>
        <v>1245.6363147875359</v>
      </c>
      <c r="I75" s="42">
        <f>AIRFLOW!I27</f>
        <v>154.92391266599932</v>
      </c>
      <c r="J75" s="43">
        <f>AIRFLOW!J27</f>
        <v>0.20767280518230471</v>
      </c>
      <c r="K75" s="41">
        <f>AIRFLOW!K27</f>
        <v>12.437331091493121</v>
      </c>
      <c r="L75" s="2"/>
      <c r="M75" s="2"/>
    </row>
    <row r="76" spans="1:13" ht="15.75">
      <c r="A76" s="39">
        <f>AIRFLOW!A28*25.4</f>
        <v>31.75</v>
      </c>
      <c r="B76" s="106">
        <f>AIRFLOW!B28*(0.07355)/(0.2952998)</f>
        <v>5.354010246535893</v>
      </c>
      <c r="C76" s="102">
        <f>AIRFLOW!C28</f>
        <v>1203.32</v>
      </c>
      <c r="D76" s="103">
        <f>AIRFLOW!D28</f>
        <v>5.36244</v>
      </c>
      <c r="E76" s="107">
        <f>AIRFLOW!E28</f>
        <v>21405</v>
      </c>
      <c r="F76" s="41">
        <f>AIRFLOW!F28*(0.07355/0.2952998)</f>
        <v>5.624828792629379</v>
      </c>
      <c r="G76" s="41">
        <f>AIRFLOW!G28*0.472*(0.001*3600)</f>
        <v>161.48393809104437</v>
      </c>
      <c r="H76" s="40">
        <f>AIRFLOW!H28</f>
        <v>1248.9472726372455</v>
      </c>
      <c r="I76" s="42">
        <f>AIRFLOW!I28</f>
        <v>251.86772152047135</v>
      </c>
      <c r="J76" s="43">
        <f>AIRFLOW!J28</f>
        <v>0.33762429158240126</v>
      </c>
      <c r="K76" s="41">
        <f>AIRFLOW!K28</f>
        <v>20.16640149977139</v>
      </c>
      <c r="L76" s="2"/>
      <c r="M76" s="2"/>
    </row>
    <row r="77" spans="1:13" ht="15.75">
      <c r="A77" s="39">
        <f>AIRFLOW!A29*25.4</f>
        <v>25.4</v>
      </c>
      <c r="B77" s="106">
        <f>AIRFLOW!B29*(0.07355)/(0.2952998)</f>
        <v>9.336821409970478</v>
      </c>
      <c r="C77" s="102">
        <f>AIRFLOW!C29</f>
        <v>1206.92</v>
      </c>
      <c r="D77" s="103">
        <f>AIRFLOW!D29</f>
        <v>5.37896</v>
      </c>
      <c r="E77" s="107">
        <f>AIRFLOW!E29</f>
        <v>21336</v>
      </c>
      <c r="F77" s="41">
        <f>AIRFLOW!F29*(0.07355/0.2952998)</f>
        <v>9.809099997972574</v>
      </c>
      <c r="G77" s="41">
        <f>AIRFLOW!G29*0.472*(0.001*3600)</f>
        <v>135.58299426276113</v>
      </c>
      <c r="H77" s="40">
        <f>AIRFLOW!H29</f>
        <v>1252.683776793658</v>
      </c>
      <c r="I77" s="42">
        <f>AIRFLOW!I29</f>
        <v>368.78076098805167</v>
      </c>
      <c r="J77" s="43">
        <f>AIRFLOW!J29</f>
        <v>0.4943441836300961</v>
      </c>
      <c r="K77" s="41">
        <f>AIRFLOW!K29</f>
        <v>29.43925416931437</v>
      </c>
      <c r="L77" s="2"/>
      <c r="M77" s="2"/>
    </row>
    <row r="78" spans="1:13" ht="15.75">
      <c r="A78" s="39">
        <f>AIRFLOW!A30*25.4</f>
        <v>22.224999999999998</v>
      </c>
      <c r="B78" s="106">
        <f>AIRFLOW!B30*(0.07355)/(0.2952998)</f>
        <v>12.09040277033713</v>
      </c>
      <c r="C78" s="102">
        <f>AIRFLOW!C30</f>
        <v>1204.32</v>
      </c>
      <c r="D78" s="103">
        <f>AIRFLOW!D30</f>
        <v>5.37595</v>
      </c>
      <c r="E78" s="107">
        <f>AIRFLOW!E30</f>
        <v>21468</v>
      </c>
      <c r="F78" s="41">
        <f>AIRFLOW!F30*(0.07355/0.2952998)</f>
        <v>12.701964039213271</v>
      </c>
      <c r="G78" s="41">
        <f>AIRFLOW!G30*0.472*(0.001*3600)</f>
        <v>117.96196781344258</v>
      </c>
      <c r="H78" s="40">
        <f>AIRFLOW!H30</f>
        <v>1249.9851904584712</v>
      </c>
      <c r="I78" s="42">
        <f>AIRFLOW!I30</f>
        <v>415.4767837458872</v>
      </c>
      <c r="J78" s="43">
        <f>AIRFLOW!J30</f>
        <v>0.5569393883993126</v>
      </c>
      <c r="K78" s="41">
        <f>AIRFLOW!K30</f>
        <v>33.23853649766027</v>
      </c>
      <c r="L78" s="2"/>
      <c r="M78" s="2"/>
    </row>
    <row r="79" spans="1:13" ht="15.75">
      <c r="A79" s="39">
        <f>AIRFLOW!A31*25.4</f>
        <v>19.049999999999997</v>
      </c>
      <c r="B79" s="106">
        <f>AIRFLOW!B31*(0.07355)/(0.2952998)</f>
        <v>14.79544059968886</v>
      </c>
      <c r="C79" s="102">
        <f>AIRFLOW!C31</f>
        <v>1176.57</v>
      </c>
      <c r="D79" s="103">
        <f>AIRFLOW!D31</f>
        <v>5.25278</v>
      </c>
      <c r="E79" s="107">
        <f>AIRFLOW!E31</f>
        <v>21735</v>
      </c>
      <c r="F79" s="41">
        <f>AIRFLOW!F31*(0.07355/0.2952998)</f>
        <v>15.54382910242151</v>
      </c>
      <c r="G79" s="41">
        <f>AIRFLOW!G31*0.472*(0.001*3600)</f>
        <v>95.55004453876764</v>
      </c>
      <c r="H79" s="40">
        <f>AIRFLOW!H31</f>
        <v>1221.1829709194594</v>
      </c>
      <c r="I79" s="42">
        <f>AIRFLOW!I31</f>
        <v>411.83455186400795</v>
      </c>
      <c r="J79" s="43">
        <f>AIRFLOW!J31</f>
        <v>0.5520570400321823</v>
      </c>
      <c r="K79" s="41">
        <f>AIRFLOW!K31</f>
        <v>33.72422983870528</v>
      </c>
      <c r="L79" s="2"/>
      <c r="M79" s="2"/>
    </row>
    <row r="80" spans="1:13" ht="15.75">
      <c r="A80" s="39">
        <f>AIRFLOW!A32*25.4</f>
        <v>15.875</v>
      </c>
      <c r="B80" s="106">
        <f>AIRFLOW!B32*(0.07355)/(0.2952998)</f>
        <v>17.29870770315456</v>
      </c>
      <c r="C80" s="102">
        <f>AIRFLOW!C32</f>
        <v>1123.25</v>
      </c>
      <c r="D80" s="103">
        <f>AIRFLOW!D32</f>
        <v>5.00194</v>
      </c>
      <c r="E80" s="107">
        <f>AIRFLOW!E32</f>
        <v>22395</v>
      </c>
      <c r="F80" s="41">
        <f>AIRFLOW!F32*(0.07355/0.2952998)</f>
        <v>18.17371739752256</v>
      </c>
      <c r="G80" s="41">
        <f>AIRFLOW!G32*0.472*(0.001*3600)</f>
        <v>71.52155438928004</v>
      </c>
      <c r="H80" s="40">
        <f>AIRFLOW!H32</f>
        <v>1165.841192691708</v>
      </c>
      <c r="I80" s="42">
        <f>AIRFLOW!I32</f>
        <v>360.42473546697454</v>
      </c>
      <c r="J80" s="43">
        <f>AIRFLOW!J32</f>
        <v>0.4831430770334779</v>
      </c>
      <c r="K80" s="41">
        <f>AIRFLOW!K32</f>
        <v>30.915422934647008</v>
      </c>
      <c r="L80" s="2"/>
      <c r="M80" s="2"/>
    </row>
    <row r="81" spans="1:13" ht="15.75">
      <c r="A81" s="39">
        <f>AIRFLOW!A33*25.4</f>
        <v>12.7</v>
      </c>
      <c r="B81" s="106">
        <f>AIRFLOW!B33*(0.07355)/(0.2952998)</f>
        <v>19.600204080734223</v>
      </c>
      <c r="C81" s="102">
        <f>AIRFLOW!C33</f>
        <v>1056.95</v>
      </c>
      <c r="D81" s="103">
        <f>AIRFLOW!D33</f>
        <v>4.67899</v>
      </c>
      <c r="E81" s="107">
        <f>AIRFLOW!E33</f>
        <v>23262</v>
      </c>
      <c r="F81" s="41">
        <f>AIRFLOW!F33*(0.07355/0.2952998)</f>
        <v>20.591628924516407</v>
      </c>
      <c r="G81" s="41">
        <f>AIRFLOW!G33*0.472*(0.001*3600)</f>
        <v>48.56081086287699</v>
      </c>
      <c r="H81" s="40">
        <f>AIRFLOW!H33</f>
        <v>1097.0272411444478</v>
      </c>
      <c r="I81" s="42">
        <f>AIRFLOW!I33</f>
        <v>277.27486767513756</v>
      </c>
      <c r="J81" s="43">
        <f>AIRFLOW!J33</f>
        <v>0.3716821282508546</v>
      </c>
      <c r="K81" s="41">
        <f>AIRFLOW!K33</f>
        <v>25.275112346880018</v>
      </c>
      <c r="L81" s="2"/>
      <c r="M81" s="2"/>
    </row>
    <row r="82" spans="1:13" ht="15.75">
      <c r="A82" s="39">
        <f>AIRFLOW!A34*25.4</f>
        <v>9.524999999999999</v>
      </c>
      <c r="B82" s="106">
        <f>AIRFLOW!B34*(0.07355)/(0.2952998)</f>
        <v>21.61776189824714</v>
      </c>
      <c r="C82" s="102">
        <f>AIRFLOW!C34</f>
        <v>987.661</v>
      </c>
      <c r="D82" s="103">
        <f>AIRFLOW!D34</f>
        <v>4.36655</v>
      </c>
      <c r="E82" s="107">
        <f>AIRFLOW!E34</f>
        <v>24336</v>
      </c>
      <c r="F82" s="41">
        <f>AIRFLOW!F34*(0.07355/0.2952998)</f>
        <v>22.711239605142893</v>
      </c>
      <c r="G82" s="41">
        <f>AIRFLOW!G34*0.472*(0.001*3600)</f>
        <v>28.76549424920841</v>
      </c>
      <c r="H82" s="40">
        <f>AIRFLOW!H34</f>
        <v>1025.1109532295436</v>
      </c>
      <c r="I82" s="42">
        <f>AIRFLOW!I34</f>
        <v>181.15342649142698</v>
      </c>
      <c r="J82" s="43">
        <f>AIRFLOW!J34</f>
        <v>0.2428330113826099</v>
      </c>
      <c r="K82" s="41">
        <f>AIRFLOW!K34</f>
        <v>17.67159212578065</v>
      </c>
      <c r="L82" s="2"/>
      <c r="M82" s="2"/>
    </row>
    <row r="83" spans="1:13" ht="15.75">
      <c r="A83" s="39">
        <f>AIRFLOW!A35*25.4</f>
        <v>6.35</v>
      </c>
      <c r="B83" s="106">
        <f>AIRFLOW!B35*(0.07355)/(0.2952998)</f>
        <v>23.530710772577564</v>
      </c>
      <c r="C83" s="102">
        <f>AIRFLOW!C35</f>
        <v>930.749</v>
      </c>
      <c r="D83" s="103">
        <f>AIRFLOW!D35</f>
        <v>4.10369</v>
      </c>
      <c r="E83" s="107">
        <f>AIRFLOW!E35</f>
        <v>25299</v>
      </c>
      <c r="F83" s="41">
        <f>AIRFLOW!F35*(0.07355/0.2952998)</f>
        <v>24.720949973949825</v>
      </c>
      <c r="G83" s="41">
        <f>AIRFLOW!G35*0.472*(0.001*3600)</f>
        <v>13.826569801683068</v>
      </c>
      <c r="H83" s="40">
        <f>AIRFLOW!H35</f>
        <v>966.0409741879498</v>
      </c>
      <c r="I83" s="42">
        <f>AIRFLOW!I35</f>
        <v>94.77929624630009</v>
      </c>
      <c r="J83" s="43">
        <f>AIRFLOW!J35</f>
        <v>0.1270499949682307</v>
      </c>
      <c r="K83" s="41">
        <f>AIRFLOW!K35</f>
        <v>9.811105199339105</v>
      </c>
      <c r="L83" s="2"/>
      <c r="M83" s="2"/>
    </row>
    <row r="84" spans="1:13" ht="15.75">
      <c r="A84" s="39">
        <f>AIRFLOW!A36*25.4</f>
        <v>0</v>
      </c>
      <c r="B84" s="106">
        <f>AIRFLOW!B36*(0.07355)/(0.2952998)</f>
        <v>26.33654679075299</v>
      </c>
      <c r="C84" s="102">
        <f>AIRFLOW!C36</f>
        <v>875.036</v>
      </c>
      <c r="D84" s="103">
        <f>AIRFLOW!D36</f>
        <v>3.85134</v>
      </c>
      <c r="E84" s="107">
        <f>AIRFLOW!E36</f>
        <v>26379</v>
      </c>
      <c r="F84" s="41">
        <f>AIRFLOW!F36*(0.07355/0.2952998)</f>
        <v>27.668711837618478</v>
      </c>
      <c r="G84" s="41">
        <f>AIRFLOW!G36*0.472*(0.001*3600)</f>
        <v>0</v>
      </c>
      <c r="H84" s="40">
        <f>AIRFLOW!H36</f>
        <v>908.2154586140052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8"/>
      <c r="C85" s="105"/>
      <c r="D85" s="90"/>
      <c r="E85" s="91"/>
      <c r="F85" s="89" t="s">
        <v>19</v>
      </c>
      <c r="G85" s="92">
        <f>G37</f>
        <v>419.9125434543463</v>
      </c>
      <c r="H85" s="93"/>
      <c r="I85" s="94"/>
      <c r="J85" s="95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08" t="s">
        <v>25</v>
      </c>
      <c r="B87" s="109"/>
      <c r="C87" s="109"/>
      <c r="D87" s="109"/>
      <c r="E87" s="109"/>
      <c r="F87" s="109"/>
      <c r="G87" s="109"/>
      <c r="H87" s="109"/>
      <c r="I87" s="109"/>
      <c r="J87" s="109"/>
      <c r="K87" s="110"/>
      <c r="L87" s="2"/>
      <c r="M87" s="2"/>
    </row>
    <row r="88" spans="1:13" ht="15.75">
      <c r="A88" s="111"/>
      <c r="B88" s="112"/>
      <c r="C88" s="112"/>
      <c r="D88" s="112"/>
      <c r="E88" s="112"/>
      <c r="F88" s="112"/>
      <c r="G88" s="112"/>
      <c r="H88" s="112"/>
      <c r="I88" s="112"/>
      <c r="J88" s="112"/>
      <c r="K88" s="113"/>
      <c r="L88" s="2"/>
      <c r="M88" s="2"/>
    </row>
    <row r="89" spans="1:13" ht="16.5" thickBot="1">
      <c r="A89" s="114"/>
      <c r="B89" s="115"/>
      <c r="C89" s="115"/>
      <c r="D89" s="115"/>
      <c r="E89" s="115"/>
      <c r="F89" s="115"/>
      <c r="G89" s="115"/>
      <c r="H89" s="115"/>
      <c r="I89" s="115"/>
      <c r="J89" s="115"/>
      <c r="K89" s="116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300" verticalDpi="3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</cp:lastModifiedBy>
  <cp:lastPrinted>2009-10-16T21:33:12Z</cp:lastPrinted>
  <dcterms:created xsi:type="dcterms:W3CDTF">1997-11-24T14:11:41Z</dcterms:created>
  <dcterms:modified xsi:type="dcterms:W3CDTF">2009-10-16T21:33:54Z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-37961494</vt:i4>
  </property>
  <property fmtid="{D5CDD505-2E9C-101B-9397-08002B2CF9AE}" pid="3" name="_EmailSubject">
    <vt:lpwstr/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