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<sst xmlns="http://schemas.openxmlformats.org/spreadsheetml/2006/main" count="170" uniqueCount="117">
  <si>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</si>
  <si>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</si>
  <si>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</si>
  <si>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</si>
  <si>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</si>
  <si>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</si>
  <si>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</si>
  <si>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</si>
  <si>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</si>
  <si>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</si>
  <si>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</si>
  <si>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</si>
  <si>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</si>
  <si>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</si>
  <si>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</si>
  <si>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</si>
  <si>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</si>
  <si>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</si>
  <si>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</si>
  <si>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</si>
  <si>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</si>
  <si>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</si>
  <si>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</si>
  <si>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</si>
  <si>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</si>
  <si>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</si>
  <si>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</si>
  <si>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</si>
  <si>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</si>
  <si>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</si>
  <si>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</si>
  <si>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</si>
  <si>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</si>
  <si>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</si>
  <si>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</si>
  <si>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</si>
  <si>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</si>
  <si>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</si>
  <si>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</si>
  <si>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</si>
  <si>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</si>
  <si>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</si>
  <si>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</si>
  <si>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</si>
  <si>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</si>
  <si>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</si>
  <si>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</si>
  <si>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</si>
  <si>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</si>
  <si>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</si>
  <si>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</si>
  <si>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</si>
  <si>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</si>
  <si>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</si>
  <si>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</si>
  <si>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</si>
  <si>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</si>
  <si>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</si>
  <si>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</si>
  <si>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</si>
  <si>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</si>
  <si>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</si>
  <si>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</si>
  <si>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</si>
  <si>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</si>
  <si>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</si>
  <si>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</si>
  <si>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</si>
  <si>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</si>
  <si>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</si>
  <si>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</si>
  <si>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</si>
  <si>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</si>
  <si>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</si>
  <si>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</si>
  <si>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</si>
  <si>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</si>
  <si>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</si>
  <si>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</si>
  <si>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</si>
  <si>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</si>
  <si>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</si>
  <si>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</si>
  <si>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</si>
  <si>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</si>
  <si>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</si>
  <si>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</si>
  <si>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</si>
  <si>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</si>
  <si>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</si>
  <si>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</si>
  <si>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</si>
  <si>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</si>
  <si>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</si>
  <si>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</si>
  <si>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</si>
  <si>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</si>
  <si>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</si>
  <si>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</si>
  <si>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</si>
  <si>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</si>
  <si>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</si>
  <si>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</si>
  <si>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</si>
  <si>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</si>
  <si>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</si>
  <si>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</si>
  <si>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</si>
  <si>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</si>
  <si>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</si>
  <si>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</si>
  <si>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</si>
  <si>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</si>
  <si>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</si>
  <si>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</si>
  <si>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</si>
  <si>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LH6311-01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</si>
</sst>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90.26233968455995</c:v>
                </c:pt>
                <c:pt idx="1">
                  <c:v>89.61081794563201</c:v>
                </c:pt>
                <c:pt idx="2">
                  <c:v>86.50315113807687</c:v>
                </c:pt>
                <c:pt idx="3">
                  <c:v>70.8870552325357</c:v>
                </c:pt>
                <c:pt idx="4">
                  <c:v>61.21645545263973</c:v>
                </c:pt>
                <c:pt idx="5">
                  <c:v>49.87568022664752</c:v>
                </c:pt>
                <c:pt idx="6">
                  <c:v>37.79080781740727</c:v>
                </c:pt>
                <c:pt idx="7">
                  <c:v>26.039039334509106</c:v>
                </c:pt>
                <c:pt idx="8">
                  <c:v>15.694213525176089</c:v>
                </c:pt>
                <c:pt idx="9">
                  <c:v>7.622912249332726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2.964181604251628</c:v>
                </c:pt>
                <c:pt idx="1">
                  <c:v>9.604786328970821</c:v>
                </c:pt>
                <c:pt idx="2">
                  <c:v>18.57065012133617</c:v>
                </c:pt>
                <c:pt idx="3">
                  <c:v>30.762549016561945</c:v>
                </c:pt>
                <c:pt idx="4">
                  <c:v>39.41418861059673</c:v>
                </c:pt>
                <c:pt idx="5">
                  <c:v>48.778069720847455</c:v>
                </c:pt>
                <c:pt idx="6">
                  <c:v>58.445700889484385</c:v>
                </c:pt>
                <c:pt idx="7">
                  <c:v>68.36471141678577</c:v>
                </c:pt>
                <c:pt idx="8">
                  <c:v>77.50863558820511</c:v>
                </c:pt>
                <c:pt idx="9">
                  <c:v>85.6784647447997</c:v>
                </c:pt>
                <c:pt idx="10">
                  <c:v>95.13661311454959</c:v>
                </c:pt>
              </c:numCache>
            </c:numRef>
          </c:yVal>
          <c:smooth val="0"/>
        </c:ser>
        <c:axId val="22410124"/>
        <c:axId val="37667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90.26233968455995</c:v>
                </c:pt>
                <c:pt idx="1">
                  <c:v>89.61081794563201</c:v>
                </c:pt>
                <c:pt idx="2">
                  <c:v>86.50315113807687</c:v>
                </c:pt>
                <c:pt idx="3">
                  <c:v>70.8870552325357</c:v>
                </c:pt>
                <c:pt idx="4">
                  <c:v>61.21645545263973</c:v>
                </c:pt>
                <c:pt idx="5">
                  <c:v>49.87568022664752</c:v>
                </c:pt>
                <c:pt idx="6">
                  <c:v>37.79080781740727</c:v>
                </c:pt>
                <c:pt idx="7">
                  <c:v>26.039039334509106</c:v>
                </c:pt>
                <c:pt idx="8">
                  <c:v>15.694213525176089</c:v>
                </c:pt>
                <c:pt idx="9">
                  <c:v>7.622912249332726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31.39852822567785</c:v>
                </c:pt>
                <c:pt idx="1">
                  <c:v>101.00573805518839</c:v>
                </c:pt>
                <c:pt idx="2">
                  <c:v>188.51978383183882</c:v>
                </c:pt>
                <c:pt idx="3">
                  <c:v>255.9099377589574</c:v>
                </c:pt>
                <c:pt idx="4">
                  <c:v>283.1513699001906</c:v>
                </c:pt>
                <c:pt idx="5">
                  <c:v>285.50343582424676</c:v>
                </c:pt>
                <c:pt idx="6">
                  <c:v>259.2009826865004</c:v>
                </c:pt>
                <c:pt idx="7">
                  <c:v>208.90788853088827</c:v>
                </c:pt>
                <c:pt idx="8">
                  <c:v>142.75375673030945</c:v>
                </c:pt>
                <c:pt idx="9">
                  <c:v>76.64617622775336</c:v>
                </c:pt>
                <c:pt idx="10">
                  <c:v>0</c:v>
                </c:pt>
              </c:numCache>
            </c:numRef>
          </c:yVal>
          <c:smooth val="0"/>
        </c:ser>
        <c:axId val="14763338"/>
        <c:axId val="30813155"/>
      </c:scatterChart>
      <c:valAx>
        <c:axId val="224101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766749"/>
        <c:crosses val="autoZero"/>
        <c:crossBetween val="midCat"/>
        <c:dispUnits/>
        <c:majorUnit val="10"/>
      </c:valAx>
      <c:valAx>
        <c:axId val="37667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410124"/>
        <c:crosses val="autoZero"/>
        <c:crossBetween val="midCat"/>
        <c:dispUnits/>
      </c:valAx>
      <c:valAx>
        <c:axId val="14763338"/>
        <c:scaling>
          <c:orientation val="minMax"/>
        </c:scaling>
        <c:axPos val="b"/>
        <c:delete val="1"/>
        <c:majorTickMark val="in"/>
        <c:minorTickMark val="none"/>
        <c:tickLblPos val="nextTo"/>
        <c:crossAx val="30813155"/>
        <c:crosses val="max"/>
        <c:crossBetween val="midCat"/>
        <c:dispUnits/>
      </c:valAx>
      <c:valAx>
        <c:axId val="3081315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76333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7051128"/>
        <c:axId val="13678745"/>
      </c:scatterChart>
      <c:valAx>
        <c:axId val="470511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678745"/>
        <c:crosses val="autoZero"/>
        <c:crossBetween val="midCat"/>
        <c:dispUnits/>
      </c:valAx>
      <c:valAx>
        <c:axId val="1367874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051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42.60382433111229</c:v>
                </c:pt>
                <c:pt idx="1">
                  <c:v>42.296306070338304</c:v>
                </c:pt>
                <c:pt idx="2">
                  <c:v>40.82948733717228</c:v>
                </c:pt>
                <c:pt idx="3">
                  <c:v>33.45869006975685</c:v>
                </c:pt>
                <c:pt idx="4">
                  <c:v>28.89416697364595</c:v>
                </c:pt>
                <c:pt idx="5">
                  <c:v>23.541321066977627</c:v>
                </c:pt>
                <c:pt idx="6">
                  <c:v>17.83726128981623</c:v>
                </c:pt>
                <c:pt idx="7">
                  <c:v>12.290426565888296</c:v>
                </c:pt>
                <c:pt idx="8">
                  <c:v>7.407668783883113</c:v>
                </c:pt>
                <c:pt idx="9">
                  <c:v>3.598014581685047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75.29021274799135</c:v>
                </c:pt>
                <c:pt idx="1">
                  <c:v>243.96157275585884</c:v>
                </c:pt>
                <c:pt idx="2">
                  <c:v>471.6945130819386</c:v>
                </c:pt>
                <c:pt idx="3">
                  <c:v>781.3687450206734</c:v>
                </c:pt>
                <c:pt idx="4">
                  <c:v>1001.1203907091569</c:v>
                </c:pt>
                <c:pt idx="5">
                  <c:v>1238.9629709095252</c:v>
                </c:pt>
                <c:pt idx="6">
                  <c:v>1484.5208025929032</c:v>
                </c:pt>
                <c:pt idx="7">
                  <c:v>1736.4636699863584</c:v>
                </c:pt>
                <c:pt idx="8">
                  <c:v>1968.7193439404098</c:v>
                </c:pt>
                <c:pt idx="9">
                  <c:v>2176.2330045179124</c:v>
                </c:pt>
                <c:pt idx="10">
                  <c:v>2416.4699731095593</c:v>
                </c:pt>
              </c:numCache>
            </c:numRef>
          </c:yVal>
          <c:smooth val="0"/>
        </c:ser>
        <c:axId val="64163734"/>
        <c:axId val="616472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42.60382433111229</c:v>
                </c:pt>
                <c:pt idx="1">
                  <c:v>42.296306070338304</c:v>
                </c:pt>
                <c:pt idx="2">
                  <c:v>40.82948733717228</c:v>
                </c:pt>
                <c:pt idx="3">
                  <c:v>33.45869006975685</c:v>
                </c:pt>
                <c:pt idx="4">
                  <c:v>28.89416697364595</c:v>
                </c:pt>
                <c:pt idx="5">
                  <c:v>23.541321066977627</c:v>
                </c:pt>
                <c:pt idx="6">
                  <c:v>17.83726128981623</c:v>
                </c:pt>
                <c:pt idx="7">
                  <c:v>12.290426565888296</c:v>
                </c:pt>
                <c:pt idx="8">
                  <c:v>7.407668783883113</c:v>
                </c:pt>
                <c:pt idx="9">
                  <c:v>3.598014581685047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31.39852822567785</c:v>
                </c:pt>
                <c:pt idx="1">
                  <c:v>101.00573805518839</c:v>
                </c:pt>
                <c:pt idx="2">
                  <c:v>188.51978383183882</c:v>
                </c:pt>
                <c:pt idx="3">
                  <c:v>255.9099377589574</c:v>
                </c:pt>
                <c:pt idx="4">
                  <c:v>283.1513699001906</c:v>
                </c:pt>
                <c:pt idx="5">
                  <c:v>285.50343582424676</c:v>
                </c:pt>
                <c:pt idx="6">
                  <c:v>259.2009826865004</c:v>
                </c:pt>
                <c:pt idx="7">
                  <c:v>208.90788853088827</c:v>
                </c:pt>
                <c:pt idx="8">
                  <c:v>142.75375673030945</c:v>
                </c:pt>
                <c:pt idx="9">
                  <c:v>76.64617622775336</c:v>
                </c:pt>
                <c:pt idx="10">
                  <c:v>0</c:v>
                </c:pt>
              </c:numCache>
            </c:numRef>
          </c:yVal>
          <c:smooth val="0"/>
        </c:ser>
        <c:axId val="28939044"/>
        <c:axId val="6976533"/>
      </c:scatterChart>
      <c:valAx>
        <c:axId val="64163734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647231"/>
        <c:crosses val="autoZero"/>
        <c:crossBetween val="midCat"/>
        <c:dispUnits/>
        <c:majorUnit val="5"/>
      </c:valAx>
      <c:valAx>
        <c:axId val="6164723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163734"/>
        <c:crosses val="autoZero"/>
        <c:crossBetween val="midCat"/>
        <c:dispUnits/>
      </c:valAx>
      <c:valAx>
        <c:axId val="28939044"/>
        <c:scaling>
          <c:orientation val="minMax"/>
        </c:scaling>
        <c:axPos val="b"/>
        <c:delete val="1"/>
        <c:majorTickMark val="in"/>
        <c:minorTickMark val="none"/>
        <c:tickLblPos val="nextTo"/>
        <c:crossAx val="6976533"/>
        <c:crosses val="max"/>
        <c:crossBetween val="midCat"/>
        <c:dispUnits/>
      </c:valAx>
      <c:valAx>
        <c:axId val="697653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9390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6" sqref="L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2.83</v>
      </c>
      <c r="C26" s="127">
        <v>1075</v>
      </c>
      <c r="D26" s="128">
        <v>9.41</v>
      </c>
      <c r="E26" s="129">
        <v>19220</v>
      </c>
      <c r="F26" s="84">
        <v>2.964181604251628</v>
      </c>
      <c r="G26" s="84">
        <v>90.26233968455995</v>
      </c>
      <c r="H26" s="85">
        <v>1113.208428798984</v>
      </c>
      <c r="I26" s="86">
        <v>31.39852822567785</v>
      </c>
      <c r="J26" s="87">
        <v>0.042089179927182106</v>
      </c>
      <c r="K26" s="86">
        <v>2.820543522074571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9.17</v>
      </c>
      <c r="C27" s="127">
        <v>1081</v>
      </c>
      <c r="D27" s="128">
        <v>9.47</v>
      </c>
      <c r="E27" s="129">
        <v>19100</v>
      </c>
      <c r="F27" s="84">
        <v>9.604786328970821</v>
      </c>
      <c r="G27" s="84">
        <v>89.61081794563201</v>
      </c>
      <c r="H27" s="85">
        <v>1119.4216851457688</v>
      </c>
      <c r="I27" s="86">
        <v>101.00573805518839</v>
      </c>
      <c r="J27" s="87">
        <v>0.13539643170936783</v>
      </c>
      <c r="K27" s="86">
        <v>9.023028532990732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17.73</v>
      </c>
      <c r="C28" s="127">
        <v>1075</v>
      </c>
      <c r="D28" s="128">
        <v>7.89</v>
      </c>
      <c r="E28" s="129">
        <v>19220</v>
      </c>
      <c r="F28" s="84">
        <v>18.57065012133617</v>
      </c>
      <c r="G28" s="84">
        <v>86.50315113807687</v>
      </c>
      <c r="H28" s="85">
        <v>1113.208428798984</v>
      </c>
      <c r="I28" s="86">
        <v>188.51978383183882</v>
      </c>
      <c r="J28" s="87">
        <v>0.25270748502927454</v>
      </c>
      <c r="K28" s="86">
        <v>16.934814627232804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29.37</v>
      </c>
      <c r="C29" s="127">
        <v>1090</v>
      </c>
      <c r="D29" s="128">
        <v>9.56</v>
      </c>
      <c r="E29" s="129">
        <v>18900</v>
      </c>
      <c r="F29" s="84">
        <v>30.762549016561945</v>
      </c>
      <c r="G29" s="84">
        <v>70.8870552325357</v>
      </c>
      <c r="H29" s="85">
        <v>1128.7415696659464</v>
      </c>
      <c r="I29" s="86">
        <v>255.9099377589574</v>
      </c>
      <c r="J29" s="87">
        <v>0.3430428120093263</v>
      </c>
      <c r="K29" s="86">
        <v>22.672146099367506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37.63</v>
      </c>
      <c r="C30" s="127">
        <v>1084</v>
      </c>
      <c r="D30" s="128">
        <v>9.5</v>
      </c>
      <c r="E30" s="129">
        <v>18840</v>
      </c>
      <c r="F30" s="84">
        <v>39.41418861059673</v>
      </c>
      <c r="G30" s="84">
        <v>61.21645545263973</v>
      </c>
      <c r="H30" s="85">
        <v>1122.5283133191615</v>
      </c>
      <c r="I30" s="86">
        <v>283.1513699001906</v>
      </c>
      <c r="J30" s="87">
        <v>0.3795594770780035</v>
      </c>
      <c r="K30" s="86">
        <v>25.224430113744837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46.57</v>
      </c>
      <c r="C31" s="127">
        <v>1054</v>
      </c>
      <c r="D31" s="128">
        <v>9.21</v>
      </c>
      <c r="E31" s="129">
        <v>19200</v>
      </c>
      <c r="F31" s="84">
        <v>48.778069720847455</v>
      </c>
      <c r="G31" s="84">
        <v>49.87568022664752</v>
      </c>
      <c r="H31" s="85">
        <v>1091.4620315852362</v>
      </c>
      <c r="I31" s="86">
        <v>285.50343582424676</v>
      </c>
      <c r="J31" s="87">
        <v>0.3827123804614568</v>
      </c>
      <c r="K31" s="86">
        <v>26.15788983603785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55.8</v>
      </c>
      <c r="C32" s="127">
        <v>1012</v>
      </c>
      <c r="D32" s="128">
        <v>8.81</v>
      </c>
      <c r="E32" s="129">
        <v>19980</v>
      </c>
      <c r="F32" s="84">
        <v>58.445700889484385</v>
      </c>
      <c r="G32" s="84">
        <v>37.79080781740727</v>
      </c>
      <c r="H32" s="85">
        <v>1047.9692371577412</v>
      </c>
      <c r="I32" s="86">
        <v>259.2009826865004</v>
      </c>
      <c r="J32" s="87">
        <v>0.34745440038404884</v>
      </c>
      <c r="K32" s="86">
        <v>24.733644223135272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65.27</v>
      </c>
      <c r="C33" s="127">
        <v>956</v>
      </c>
      <c r="D33" s="128">
        <v>8.22</v>
      </c>
      <c r="E33" s="129">
        <v>20980</v>
      </c>
      <c r="F33" s="84">
        <v>68.36471141678577</v>
      </c>
      <c r="G33" s="84">
        <v>26.039039334509106</v>
      </c>
      <c r="H33" s="85">
        <v>989.9788445877475</v>
      </c>
      <c r="I33" s="86">
        <v>208.90788853088827</v>
      </c>
      <c r="J33" s="87">
        <v>0.28003738408966256</v>
      </c>
      <c r="K33" s="86">
        <v>21.102257858639682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74</v>
      </c>
      <c r="C34" s="127">
        <v>886</v>
      </c>
      <c r="D34" s="128">
        <v>7.64</v>
      </c>
      <c r="E34" s="129">
        <v>22200</v>
      </c>
      <c r="F34" s="84">
        <v>77.50863558820511</v>
      </c>
      <c r="G34" s="84">
        <v>15.694213525176089</v>
      </c>
      <c r="H34" s="85">
        <v>917.4908538752555</v>
      </c>
      <c r="I34" s="86">
        <v>142.75375673030945</v>
      </c>
      <c r="J34" s="87">
        <v>0.1913589232309778</v>
      </c>
      <c r="K34" s="86">
        <v>15.559147660966069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81.8</v>
      </c>
      <c r="C35" s="127">
        <v>834</v>
      </c>
      <c r="D35" s="128">
        <v>7.17</v>
      </c>
      <c r="E35" s="129">
        <v>23140</v>
      </c>
      <c r="F35" s="84">
        <v>85.6784647447997</v>
      </c>
      <c r="G35" s="84">
        <v>7.622912249332726</v>
      </c>
      <c r="H35" s="85">
        <v>863.6426322031186</v>
      </c>
      <c r="I35" s="86">
        <v>76.64617622775336</v>
      </c>
      <c r="J35" s="87">
        <v>0.10274286357607688</v>
      </c>
      <c r="K35" s="86">
        <v>8.8747559893184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90.83</v>
      </c>
      <c r="C36" s="127">
        <v>791</v>
      </c>
      <c r="D36" s="128">
        <v>6.76</v>
      </c>
      <c r="E36" s="129">
        <v>24180</v>
      </c>
      <c r="F36" s="84">
        <v>95.13661311454959</v>
      </c>
      <c r="G36" s="84">
        <v>0</v>
      </c>
      <c r="H36" s="85">
        <v>819.1142950511593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285.48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0.6001124892834963</v>
      </c>
      <c r="BD41" s="5">
        <f aca="true" t="shared" si="0" ref="BD41:BD50">IF(ISERR(($BE$21*0.4912-B26*0.03607)/($BE$21*0.4912)),0,($BE$21*0.4912-B26*0.03607)/($BE$21*0.4912))</f>
        <v>0.992699068244155</v>
      </c>
      <c r="BF41">
        <f aca="true" t="shared" si="1" ref="BF41:BF50">(I26*63025)/(746*E26)</f>
        <v>0.1380161584240714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0.588426349885101</v>
      </c>
      <c r="BD42" s="5">
        <f t="shared" si="0"/>
        <v>0.976342917243428</v>
      </c>
      <c r="BF42">
        <f t="shared" si="1"/>
        <v>0.44677278054884323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0.5882761776858045</v>
      </c>
      <c r="BD43" s="5">
        <f t="shared" si="0"/>
        <v>0.9542595335579042</v>
      </c>
      <c r="BF43">
        <f t="shared" si="1"/>
        <v>0.8286622915697205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0.5852650580758609</v>
      </c>
      <c r="BD44" s="5">
        <f t="shared" si="0"/>
        <v>0.9242302594808597</v>
      </c>
      <c r="BF44">
        <f t="shared" si="1"/>
        <v>1.1439298003644334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0.5831318882386949</v>
      </c>
      <c r="BD45" s="5">
        <f t="shared" si="0"/>
        <v>0.9029208261581462</v>
      </c>
      <c r="BF45">
        <f t="shared" si="1"/>
        <v>1.2697312124650302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0.5813049247285296</v>
      </c>
      <c r="BD46" s="5">
        <f t="shared" si="0"/>
        <v>0.8798571053463956</v>
      </c>
      <c r="BF46">
        <f t="shared" si="1"/>
        <v>1.256273321801214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0.5794382325196189</v>
      </c>
      <c r="BD47" s="5">
        <f t="shared" si="0"/>
        <v>0.8560452325172616</v>
      </c>
      <c r="BF47">
        <f t="shared" si="1"/>
        <v>1.096011690901135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0.5767676433375364</v>
      </c>
      <c r="BD48" s="5">
        <f t="shared" si="0"/>
        <v>0.8316141993978793</v>
      </c>
      <c r="BF48">
        <f t="shared" si="1"/>
        <v>0.8412467174571489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0.5806011683245521</v>
      </c>
      <c r="BD49" s="5">
        <f t="shared" si="0"/>
        <v>0.8090922438400961</v>
      </c>
      <c r="BF49">
        <f t="shared" si="1"/>
        <v>0.5432610872356927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0.6036892661622085</v>
      </c>
      <c r="BD50" s="5">
        <f t="shared" si="0"/>
        <v>0.7889695344070251</v>
      </c>
      <c r="BF50">
        <f t="shared" si="1"/>
        <v>0.2798344415247297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71.88199999999999</v>
      </c>
      <c r="C58" s="144">
        <f>AIRFLOW!C26</f>
        <v>1075</v>
      </c>
      <c r="D58" s="145">
        <f>AIRFLOW!D26</f>
        <v>9.41</v>
      </c>
      <c r="E58" s="146">
        <f>AIRFLOW!E26</f>
        <v>19220</v>
      </c>
      <c r="F58" s="74">
        <f>25.4*AIRFLOW!F26</f>
        <v>75.29021274799135</v>
      </c>
      <c r="G58" s="75">
        <f>AIRFLOW!G26*0.472</f>
        <v>42.60382433111229</v>
      </c>
      <c r="H58" s="74">
        <f>AIRFLOW!H26</f>
        <v>1113.208428798984</v>
      </c>
      <c r="I58" s="75">
        <f>AIRFLOW!I26</f>
        <v>31.39852822567785</v>
      </c>
      <c r="J58" s="76">
        <f>AIRFLOW!J26</f>
        <v>0.042089179927182106</v>
      </c>
      <c r="K58" s="77">
        <f>AIRFLOW!K26</f>
        <v>2.820543522074571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232.91799999999998</v>
      </c>
      <c r="C59" s="144">
        <f>AIRFLOW!C27</f>
        <v>1081</v>
      </c>
      <c r="D59" s="145">
        <f>AIRFLOW!D27</f>
        <v>9.47</v>
      </c>
      <c r="E59" s="146">
        <f>AIRFLOW!E27</f>
        <v>19100</v>
      </c>
      <c r="F59" s="74">
        <f>25.4*AIRFLOW!F27</f>
        <v>243.96157275585884</v>
      </c>
      <c r="G59" s="75">
        <f>AIRFLOW!G27*0.472</f>
        <v>42.296306070338304</v>
      </c>
      <c r="H59" s="74">
        <f>AIRFLOW!H27</f>
        <v>1119.4216851457688</v>
      </c>
      <c r="I59" s="75">
        <f>AIRFLOW!I27</f>
        <v>101.00573805518839</v>
      </c>
      <c r="J59" s="76">
        <f>AIRFLOW!J27</f>
        <v>0.13539643170936783</v>
      </c>
      <c r="K59" s="77">
        <f>AIRFLOW!K27</f>
        <v>9.023028532990732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450.342</v>
      </c>
      <c r="C60" s="144">
        <f>AIRFLOW!C28</f>
        <v>1075</v>
      </c>
      <c r="D60" s="145">
        <f>AIRFLOW!D28</f>
        <v>7.89</v>
      </c>
      <c r="E60" s="146">
        <f>AIRFLOW!E28</f>
        <v>19220</v>
      </c>
      <c r="F60" s="74">
        <f>25.4*AIRFLOW!F28</f>
        <v>471.6945130819386</v>
      </c>
      <c r="G60" s="75">
        <f>AIRFLOW!G28*0.472</f>
        <v>40.82948733717228</v>
      </c>
      <c r="H60" s="74">
        <f>AIRFLOW!H28</f>
        <v>1113.208428798984</v>
      </c>
      <c r="I60" s="75">
        <f>AIRFLOW!I28</f>
        <v>188.51978383183882</v>
      </c>
      <c r="J60" s="76">
        <f>AIRFLOW!J28</f>
        <v>0.25270748502927454</v>
      </c>
      <c r="K60" s="77">
        <f>AIRFLOW!K28</f>
        <v>16.934814627232804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745.9979999999999</v>
      </c>
      <c r="C61" s="144">
        <f>AIRFLOW!C29</f>
        <v>1090</v>
      </c>
      <c r="D61" s="145">
        <f>AIRFLOW!D29</f>
        <v>9.56</v>
      </c>
      <c r="E61" s="146">
        <f>AIRFLOW!E29</f>
        <v>18900</v>
      </c>
      <c r="F61" s="74">
        <f>25.4*AIRFLOW!F29</f>
        <v>781.3687450206734</v>
      </c>
      <c r="G61" s="75">
        <f>AIRFLOW!G29*0.472</f>
        <v>33.45869006975685</v>
      </c>
      <c r="H61" s="74">
        <f>AIRFLOW!H29</f>
        <v>1128.7415696659464</v>
      </c>
      <c r="I61" s="75">
        <f>AIRFLOW!I29</f>
        <v>255.9099377589574</v>
      </c>
      <c r="J61" s="76">
        <f>AIRFLOW!J29</f>
        <v>0.3430428120093263</v>
      </c>
      <c r="K61" s="77">
        <f>AIRFLOW!K29</f>
        <v>22.672146099367506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955.802</v>
      </c>
      <c r="C62" s="144">
        <f>AIRFLOW!C30</f>
        <v>1084</v>
      </c>
      <c r="D62" s="145">
        <f>AIRFLOW!D30</f>
        <v>9.5</v>
      </c>
      <c r="E62" s="146">
        <f>AIRFLOW!E30</f>
        <v>18840</v>
      </c>
      <c r="F62" s="74">
        <f>25.4*AIRFLOW!F30</f>
        <v>1001.1203907091569</v>
      </c>
      <c r="G62" s="75">
        <f>AIRFLOW!G30*0.472</f>
        <v>28.89416697364595</v>
      </c>
      <c r="H62" s="74">
        <f>AIRFLOW!H30</f>
        <v>1122.5283133191615</v>
      </c>
      <c r="I62" s="75">
        <f>AIRFLOW!I30</f>
        <v>283.1513699001906</v>
      </c>
      <c r="J62" s="76">
        <f>AIRFLOW!J30</f>
        <v>0.3795594770780035</v>
      </c>
      <c r="K62" s="77">
        <f>AIRFLOW!K30</f>
        <v>25.224430113744837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1182.878</v>
      </c>
      <c r="C63" s="144">
        <f>AIRFLOW!C31</f>
        <v>1054</v>
      </c>
      <c r="D63" s="145">
        <f>AIRFLOW!D31</f>
        <v>9.21</v>
      </c>
      <c r="E63" s="146">
        <f>AIRFLOW!E31</f>
        <v>19200</v>
      </c>
      <c r="F63" s="74">
        <f>25.4*AIRFLOW!F31</f>
        <v>1238.9629709095252</v>
      </c>
      <c r="G63" s="75">
        <f>AIRFLOW!G31*0.472</f>
        <v>23.541321066977627</v>
      </c>
      <c r="H63" s="74">
        <f>AIRFLOW!H31</f>
        <v>1091.4620315852362</v>
      </c>
      <c r="I63" s="75">
        <f>AIRFLOW!I31</f>
        <v>285.50343582424676</v>
      </c>
      <c r="J63" s="76">
        <f>AIRFLOW!J31</f>
        <v>0.3827123804614568</v>
      </c>
      <c r="K63" s="77">
        <f>AIRFLOW!K31</f>
        <v>26.15788983603785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1417.32</v>
      </c>
      <c r="C64" s="144">
        <f>AIRFLOW!C32</f>
        <v>1012</v>
      </c>
      <c r="D64" s="145">
        <f>AIRFLOW!D32</f>
        <v>8.81</v>
      </c>
      <c r="E64" s="146">
        <f>AIRFLOW!E32</f>
        <v>19980</v>
      </c>
      <c r="F64" s="74">
        <f>25.4*AIRFLOW!F32</f>
        <v>1484.5208025929032</v>
      </c>
      <c r="G64" s="75">
        <f>AIRFLOW!G32*0.472</f>
        <v>17.83726128981623</v>
      </c>
      <c r="H64" s="74">
        <f>AIRFLOW!H32</f>
        <v>1047.9692371577412</v>
      </c>
      <c r="I64" s="75">
        <f>AIRFLOW!I32</f>
        <v>259.2009826865004</v>
      </c>
      <c r="J64" s="76">
        <f>AIRFLOW!J32</f>
        <v>0.34745440038404884</v>
      </c>
      <c r="K64" s="77">
        <f>AIRFLOW!K32</f>
        <v>24.733644223135272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1657.8579999999997</v>
      </c>
      <c r="C65" s="144">
        <f>AIRFLOW!C33</f>
        <v>956</v>
      </c>
      <c r="D65" s="145">
        <f>AIRFLOW!D33</f>
        <v>8.22</v>
      </c>
      <c r="E65" s="146">
        <f>AIRFLOW!E33</f>
        <v>20980</v>
      </c>
      <c r="F65" s="74">
        <f>25.4*AIRFLOW!F33</f>
        <v>1736.4636699863584</v>
      </c>
      <c r="G65" s="75">
        <f>AIRFLOW!G33*0.472</f>
        <v>12.290426565888296</v>
      </c>
      <c r="H65" s="74">
        <f>AIRFLOW!H33</f>
        <v>989.9788445877475</v>
      </c>
      <c r="I65" s="75">
        <f>AIRFLOW!I33</f>
        <v>208.90788853088827</v>
      </c>
      <c r="J65" s="76">
        <f>AIRFLOW!J33</f>
        <v>0.28003738408966256</v>
      </c>
      <c r="K65" s="77">
        <f>AIRFLOW!K33</f>
        <v>21.102257858639682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1879.6</v>
      </c>
      <c r="C66" s="144">
        <f>AIRFLOW!C34</f>
        <v>886</v>
      </c>
      <c r="D66" s="145">
        <f>AIRFLOW!D34</f>
        <v>7.64</v>
      </c>
      <c r="E66" s="146">
        <f>AIRFLOW!E34</f>
        <v>22200</v>
      </c>
      <c r="F66" s="74">
        <f>25.4*AIRFLOW!F34</f>
        <v>1968.7193439404098</v>
      </c>
      <c r="G66" s="75">
        <f>AIRFLOW!G34*0.472</f>
        <v>7.407668783883113</v>
      </c>
      <c r="H66" s="74">
        <f>AIRFLOW!H34</f>
        <v>917.4908538752555</v>
      </c>
      <c r="I66" s="75">
        <f>AIRFLOW!I34</f>
        <v>142.75375673030945</v>
      </c>
      <c r="J66" s="76">
        <f>AIRFLOW!J34</f>
        <v>0.1913589232309778</v>
      </c>
      <c r="K66" s="77">
        <f>AIRFLOW!K34</f>
        <v>15.559147660966069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2077.72</v>
      </c>
      <c r="C67" s="144">
        <f>AIRFLOW!C35</f>
        <v>834</v>
      </c>
      <c r="D67" s="145">
        <f>AIRFLOW!D35</f>
        <v>7.17</v>
      </c>
      <c r="E67" s="146">
        <f>AIRFLOW!E35</f>
        <v>23140</v>
      </c>
      <c r="F67" s="74">
        <f>25.4*AIRFLOW!F35</f>
        <v>2176.2330045179124</v>
      </c>
      <c r="G67" s="75">
        <f>AIRFLOW!G35*0.472</f>
        <v>3.598014581685047</v>
      </c>
      <c r="H67" s="74">
        <f>AIRFLOW!H35</f>
        <v>863.6426322031186</v>
      </c>
      <c r="I67" s="75">
        <f>AIRFLOW!I35</f>
        <v>76.64617622775336</v>
      </c>
      <c r="J67" s="76">
        <f>AIRFLOW!J35</f>
        <v>0.10274286357607688</v>
      </c>
      <c r="K67" s="77">
        <f>AIRFLOW!K35</f>
        <v>8.8747559893184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2307.082</v>
      </c>
      <c r="C68" s="144">
        <f>AIRFLOW!C36</f>
        <v>791</v>
      </c>
      <c r="D68" s="145">
        <f>AIRFLOW!D36</f>
        <v>6.76</v>
      </c>
      <c r="E68" s="146">
        <f>AIRFLOW!E36</f>
        <v>24180</v>
      </c>
      <c r="F68" s="74">
        <f>25.4*AIRFLOW!F36</f>
        <v>2416.4699731095593</v>
      </c>
      <c r="G68" s="75">
        <f>AIRFLOW!G36*0.472</f>
        <v>0</v>
      </c>
      <c r="H68" s="74">
        <f>AIRFLOW!H36</f>
        <v>819.1142950511593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285.48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0.7048650219200961</v>
      </c>
      <c r="C74" s="144">
        <f>AIRFLOW!C26</f>
        <v>1075</v>
      </c>
      <c r="D74" s="145">
        <f>AIRFLOW!D26</f>
        <v>9.41</v>
      </c>
      <c r="E74" s="149">
        <f>AIRFLOW!E26</f>
        <v>19220</v>
      </c>
      <c r="F74" s="80">
        <f>AIRFLOW!F26*(0.07355/0.2952998)</f>
        <v>0.7382854881469857</v>
      </c>
      <c r="G74" s="80">
        <f>AIRFLOW!G26*0.472*(0.001*3600)</f>
        <v>153.37376759200427</v>
      </c>
      <c r="H74" s="79">
        <f>AIRFLOW!H26</f>
        <v>1113.208428798984</v>
      </c>
      <c r="I74" s="81">
        <f>AIRFLOW!I26</f>
        <v>31.39852822567785</v>
      </c>
      <c r="J74" s="82">
        <f>AIRFLOW!J26</f>
        <v>0.042089179927182106</v>
      </c>
      <c r="K74" s="80">
        <f>AIRFLOW!K26</f>
        <v>2.820543522074571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2.283961926150983</v>
      </c>
      <c r="C75" s="144">
        <f>AIRFLOW!C27</f>
        <v>1081</v>
      </c>
      <c r="D75" s="145">
        <f>AIRFLOW!D27</f>
        <v>9.47</v>
      </c>
      <c r="E75" s="149">
        <f>AIRFLOW!E27</f>
        <v>19100</v>
      </c>
      <c r="F75" s="80">
        <f>AIRFLOW!F27*(0.07355/0.2952998)</f>
        <v>2.3922536842077236</v>
      </c>
      <c r="G75" s="80">
        <f>AIRFLOW!G27*0.472*(0.001*3600)</f>
        <v>152.2667018532179</v>
      </c>
      <c r="H75" s="79">
        <f>AIRFLOW!H27</f>
        <v>1119.4216851457688</v>
      </c>
      <c r="I75" s="81">
        <f>AIRFLOW!I27</f>
        <v>101.00573805518839</v>
      </c>
      <c r="J75" s="82">
        <f>AIRFLOW!J27</f>
        <v>0.13539643170936783</v>
      </c>
      <c r="K75" s="80">
        <f>AIRFLOW!K27</f>
        <v>9.023028532990732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4.415991815775019</v>
      </c>
      <c r="C76" s="144">
        <f>AIRFLOW!C28</f>
        <v>1075</v>
      </c>
      <c r="D76" s="145">
        <f>AIRFLOW!D28</f>
        <v>7.89</v>
      </c>
      <c r="E76" s="149">
        <f>AIRFLOW!E28</f>
        <v>19220</v>
      </c>
      <c r="F76" s="80">
        <f>AIRFLOW!F28*(0.07355/0.2952998)</f>
        <v>4.625371627154083</v>
      </c>
      <c r="G76" s="80">
        <f>AIRFLOW!G28*0.472*(0.001*3600)</f>
        <v>146.98615441382023</v>
      </c>
      <c r="H76" s="79">
        <f>AIRFLOW!H28</f>
        <v>1113.208428798984</v>
      </c>
      <c r="I76" s="81">
        <f>AIRFLOW!I28</f>
        <v>188.51978383183882</v>
      </c>
      <c r="J76" s="82">
        <f>AIRFLOW!J28</f>
        <v>0.25270748502927454</v>
      </c>
      <c r="K76" s="80">
        <f>AIRFLOW!K28</f>
        <v>16.934814627232804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7.315153955403967</v>
      </c>
      <c r="C77" s="144">
        <f>AIRFLOW!C29</f>
        <v>1090</v>
      </c>
      <c r="D77" s="145">
        <f>AIRFLOW!D29</f>
        <v>9.56</v>
      </c>
      <c r="E77" s="149">
        <f>AIRFLOW!E29</f>
        <v>18900</v>
      </c>
      <c r="F77" s="80">
        <f>AIRFLOW!F29*(0.07355/0.2952998)</f>
        <v>7.661994624338151</v>
      </c>
      <c r="G77" s="80">
        <f>AIRFLOW!G29*0.472*(0.001*3600)</f>
        <v>120.45128425112466</v>
      </c>
      <c r="H77" s="79">
        <f>AIRFLOW!H29</f>
        <v>1128.7415696659464</v>
      </c>
      <c r="I77" s="81">
        <f>AIRFLOW!I29</f>
        <v>255.9099377589574</v>
      </c>
      <c r="J77" s="82">
        <f>AIRFLOW!J29</f>
        <v>0.3430428120093263</v>
      </c>
      <c r="K77" s="80">
        <f>AIRFLOW!K29</f>
        <v>22.672146099367506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9.372463171326226</v>
      </c>
      <c r="C78" s="144">
        <f>AIRFLOW!C30</f>
        <v>1084</v>
      </c>
      <c r="D78" s="145">
        <f>AIRFLOW!D30</f>
        <v>9.5</v>
      </c>
      <c r="E78" s="149">
        <f>AIRFLOW!E30</f>
        <v>18840</v>
      </c>
      <c r="F78" s="80">
        <f>AIRFLOW!F30*(0.07355/0.2952998)</f>
        <v>9.816849087975644</v>
      </c>
      <c r="G78" s="80">
        <f>AIRFLOW!G30*0.472*(0.001*3600)</f>
        <v>104.01900110512543</v>
      </c>
      <c r="H78" s="79">
        <f>AIRFLOW!H30</f>
        <v>1122.5283133191615</v>
      </c>
      <c r="I78" s="81">
        <f>AIRFLOW!I30</f>
        <v>283.1513699001906</v>
      </c>
      <c r="J78" s="82">
        <f>AIRFLOW!J30</f>
        <v>0.3795594770780035</v>
      </c>
      <c r="K78" s="80">
        <f>AIRFLOW!K30</f>
        <v>25.224430113744837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11.59913924763918</v>
      </c>
      <c r="C79" s="144">
        <f>AIRFLOW!C31</f>
        <v>1054</v>
      </c>
      <c r="D79" s="145">
        <f>AIRFLOW!D31</f>
        <v>9.21</v>
      </c>
      <c r="E79" s="149">
        <f>AIRFLOW!E31</f>
        <v>19200</v>
      </c>
      <c r="F79" s="80">
        <f>AIRFLOW!F31*(0.07355/0.2952998)</f>
        <v>12.149100771379901</v>
      </c>
      <c r="G79" s="80">
        <f>AIRFLOW!G31*0.472*(0.001*3600)</f>
        <v>84.74875584111946</v>
      </c>
      <c r="H79" s="79">
        <f>AIRFLOW!H31</f>
        <v>1091.4620315852362</v>
      </c>
      <c r="I79" s="81">
        <f>AIRFLOW!I31</f>
        <v>285.50343582424676</v>
      </c>
      <c r="J79" s="82">
        <f>AIRFLOW!J31</f>
        <v>0.3827123804614568</v>
      </c>
      <c r="K79" s="80">
        <f>AIRFLOW!K31</f>
        <v>26.15788983603785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13.898045308530518</v>
      </c>
      <c r="C80" s="144">
        <f>AIRFLOW!C32</f>
        <v>1012</v>
      </c>
      <c r="D80" s="145">
        <f>AIRFLOW!D32</f>
        <v>8.81</v>
      </c>
      <c r="E80" s="149">
        <f>AIRFLOW!E32</f>
        <v>19980</v>
      </c>
      <c r="F80" s="80">
        <f>AIRFLOW!F32*(0.07355/0.2952998)</f>
        <v>14.557007151449397</v>
      </c>
      <c r="G80" s="80">
        <f>AIRFLOW!G32*0.472*(0.001*3600)</f>
        <v>64.21414064333842</v>
      </c>
      <c r="H80" s="79">
        <f>AIRFLOW!H32</f>
        <v>1047.9692371577412</v>
      </c>
      <c r="I80" s="81">
        <f>AIRFLOW!I32</f>
        <v>259.2009826865004</v>
      </c>
      <c r="J80" s="82">
        <f>AIRFLOW!J32</f>
        <v>0.34745440038404884</v>
      </c>
      <c r="K80" s="80">
        <f>AIRFLOW!K32</f>
        <v>24.733644223135272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16.256727908383276</v>
      </c>
      <c r="C81" s="144">
        <f>AIRFLOW!C33</f>
        <v>956</v>
      </c>
      <c r="D81" s="145">
        <f>AIRFLOW!D33</f>
        <v>8.22</v>
      </c>
      <c r="E81" s="149">
        <f>AIRFLOW!E33</f>
        <v>20980</v>
      </c>
      <c r="F81" s="80">
        <f>AIRFLOW!F33*(0.07355/0.2952998)</f>
        <v>17.027524314965987</v>
      </c>
      <c r="G81" s="80">
        <f>AIRFLOW!G33*0.472*(0.001*3600)</f>
        <v>44.24553563719787</v>
      </c>
      <c r="H81" s="79">
        <f>AIRFLOW!H33</f>
        <v>989.9788445877475</v>
      </c>
      <c r="I81" s="81">
        <f>AIRFLOW!I33</f>
        <v>208.90788853088827</v>
      </c>
      <c r="J81" s="82">
        <f>AIRFLOW!J33</f>
        <v>0.28003738408966256</v>
      </c>
      <c r="K81" s="80">
        <f>AIRFLOW!K33</f>
        <v>21.102257858639682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18.43109951310499</v>
      </c>
      <c r="C82" s="144">
        <f>AIRFLOW!C34</f>
        <v>886</v>
      </c>
      <c r="D82" s="145">
        <f>AIRFLOW!D34</f>
        <v>7.64</v>
      </c>
      <c r="E82" s="149">
        <f>AIRFLOW!E34</f>
        <v>22200</v>
      </c>
      <c r="F82" s="80">
        <f>AIRFLOW!F34*(0.07355/0.2952998)</f>
        <v>19.304991562854042</v>
      </c>
      <c r="G82" s="80">
        <f>AIRFLOW!G34*0.472*(0.001*3600)</f>
        <v>26.667607621979208</v>
      </c>
      <c r="H82" s="79">
        <f>AIRFLOW!H34</f>
        <v>917.4908538752555</v>
      </c>
      <c r="I82" s="81">
        <f>AIRFLOW!I34</f>
        <v>142.75375673030945</v>
      </c>
      <c r="J82" s="82">
        <f>AIRFLOW!J34</f>
        <v>0.1913589232309778</v>
      </c>
      <c r="K82" s="80">
        <f>AIRFLOW!K34</f>
        <v>15.559147660966069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20.37383702935119</v>
      </c>
      <c r="C83" s="144">
        <f>AIRFLOW!C35</f>
        <v>834</v>
      </c>
      <c r="D83" s="145">
        <f>AIRFLOW!D35</f>
        <v>7.17</v>
      </c>
      <c r="E83" s="149">
        <f>AIRFLOW!E35</f>
        <v>23140</v>
      </c>
      <c r="F83" s="80">
        <f>AIRFLOW!F35*(0.07355/0.2952998)</f>
        <v>21.339842024884604</v>
      </c>
      <c r="G83" s="80">
        <f>AIRFLOW!G35*0.472*(0.001*3600)</f>
        <v>12.95285249406617</v>
      </c>
      <c r="H83" s="79">
        <f>AIRFLOW!H35</f>
        <v>863.6426322031186</v>
      </c>
      <c r="I83" s="81">
        <f>AIRFLOW!I35</f>
        <v>76.64617622775336</v>
      </c>
      <c r="J83" s="82">
        <f>AIRFLOW!J35</f>
        <v>0.10274286357607688</v>
      </c>
      <c r="K83" s="80">
        <f>AIRFLOW!K35</f>
        <v>8.8747559893184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22.622929307774676</v>
      </c>
      <c r="C84" s="144">
        <f>AIRFLOW!C36</f>
        <v>791</v>
      </c>
      <c r="D84" s="145">
        <f>AIRFLOW!D36</f>
        <v>6.76</v>
      </c>
      <c r="E84" s="149">
        <f>AIRFLOW!E36</f>
        <v>24180</v>
      </c>
      <c r="F84" s="80">
        <f>AIRFLOW!F36*(0.07355/0.2952998)</f>
        <v>23.69557275208152</v>
      </c>
      <c r="G84" s="80">
        <f>AIRFLOW!G36*0.472*(0.001*3600)</f>
        <v>0</v>
      </c>
      <c r="H84" s="79">
        <f>AIRFLOW!H36</f>
        <v>819.1142950511593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285.48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85.62 in H2O, 2175 mm H2O or 21.33 kPa, Maximum open watts = 1258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85.62295180309464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2174.8229757986032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21.32601547687337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1257.9255245428517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-185821374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