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<sst xmlns="http://schemas.openxmlformats.org/spreadsheetml/2006/main" count="78" uniqueCount="30">
  <si>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</si>
  <si>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</si>
  <si>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</si>
  <si>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</si>
  <si>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</si>
  <si>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</si>
  <si>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</si>
  <si>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</si>
  <si>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</si>
  <si>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</si>
  <si>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</si>
  <si>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</si>
  <si>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</si>
  <si>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</si>
  <si>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</si>
  <si>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</si>
  <si>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</si>
  <si>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</si>
  <si>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</si>
  <si>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</si>
  <si>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</si>
  <si>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</si>
  <si>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</si>
  <si>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</si>
  <si>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</si>
  <si>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24DC volts, corrected to standard atmospheric conditions:  Minimum sealed vacuum = 41.04 inH20, 1042 mmH20 or 10.22 Pa, Maximum open watts = 448 watts.</t>
  </si>
  <si>
    <t>LIGHTHOUSE</t>
  </si>
  <si>
    <t>VACUUM</t>
  </si>
  <si>
    <t>MOTORS</t>
  </si>
  <si>
    <t>LH6157-00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</si>
</sst>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0"/>
      <color indexed="8"/>
      <name val="Arial"/>
      <family val="2"/>
    </font>
    <font>
      <sz val="10"/>
      <color indexed="4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vertAlign val="sub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1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19" fillId="0" borderId="0" xfId="0" applyFont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 quotePrefix="1">
      <alignment horizontal="left"/>
      <protection/>
    </xf>
    <xf numFmtId="0" fontId="3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"/>
          <c:w val="0.86925"/>
          <c:h val="0.843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45790665"/>
        <c:axId val="946280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18056355"/>
        <c:axId val="28289468"/>
      </c:scatterChart>
      <c:valAx>
        <c:axId val="45790665"/>
        <c:scaling>
          <c:orientation val="minMax"/>
          <c:max val="7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9462802"/>
        <c:crosses val="autoZero"/>
        <c:crossBetween val="midCat"/>
        <c:dispUnits/>
        <c:majorUnit val="10"/>
      </c:valAx>
      <c:valAx>
        <c:axId val="9462802"/>
        <c:scaling>
          <c:orientation val="minMax"/>
          <c:max val="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90665"/>
        <c:crosses val="autoZero"/>
        <c:crossBetween val="midCat"/>
        <c:dispUnits/>
      </c:valAx>
      <c:valAx>
        <c:axId val="18056355"/>
        <c:scaling>
          <c:orientation val="minMax"/>
        </c:scaling>
        <c:axPos val="b"/>
        <c:delete val="1"/>
        <c:majorTickMark val="out"/>
        <c:minorTickMark val="none"/>
        <c:tickLblPos val="nextTo"/>
        <c:crossAx val="28289468"/>
        <c:crosses val="max"/>
        <c:crossBetween val="midCat"/>
        <c:dispUnits/>
      </c:valAx>
      <c:valAx>
        <c:axId val="28289468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8056355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53278621"/>
        <c:axId val="9745542"/>
      </c:scatterChart>
      <c:valAx>
        <c:axId val="53278621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9745542"/>
        <c:crosses val="autoZero"/>
        <c:crossBetween val="midCat"/>
        <c:dispUnits/>
      </c:valAx>
      <c:valAx>
        <c:axId val="9745542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32786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5"/>
          <c:y val="0.08725"/>
          <c:w val="0.9092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20601015"/>
        <c:axId val="5119140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58069489"/>
        <c:axId val="52863354"/>
      </c:scatterChart>
      <c:valAx>
        <c:axId val="20601015"/>
        <c:scaling>
          <c:orientation val="minMax"/>
          <c:max val="3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4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51191408"/>
        <c:crosses val="autoZero"/>
        <c:crossBetween val="midCat"/>
        <c:dispUnits/>
        <c:majorUnit val="5"/>
      </c:valAx>
      <c:valAx>
        <c:axId val="51191408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601015"/>
        <c:crosses val="autoZero"/>
        <c:crossBetween val="midCat"/>
        <c:dispUnits/>
      </c:valAx>
      <c:valAx>
        <c:axId val="58069489"/>
        <c:scaling>
          <c:orientation val="minMax"/>
        </c:scaling>
        <c:axPos val="b"/>
        <c:delete val="1"/>
        <c:majorTickMark val="out"/>
        <c:minorTickMark val="none"/>
        <c:tickLblPos val="nextTo"/>
        <c:crossAx val="52863354"/>
        <c:crosses val="max"/>
        <c:crossBetween val="midCat"/>
        <c:dispUnits/>
      </c:valAx>
      <c:valAx>
        <c:axId val="52863354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069489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087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88645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8" sqref="J8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22"/>
      <c r="B2" s="122"/>
      <c r="C2" s="122"/>
      <c r="D2" s="54"/>
      <c r="E2" s="54"/>
      <c r="F2" s="54"/>
      <c r="G2" s="55"/>
      <c r="H2" s="123"/>
      <c r="I2" s="123"/>
      <c r="J2" s="123"/>
      <c r="K2" s="123"/>
      <c r="L2" s="123"/>
      <c r="M2" s="123"/>
      <c r="N2" s="3"/>
    </row>
    <row r="3" spans="1:14" ht="24.75">
      <c r="A3" s="122" t="s">
        <v>20</v>
      </c>
      <c r="B3" s="122"/>
      <c r="C3" s="122"/>
      <c r="D3" s="56"/>
      <c r="E3" s="56"/>
      <c r="F3" s="56"/>
      <c r="G3" s="57"/>
      <c r="H3" s="124"/>
      <c r="I3" s="124"/>
      <c r="J3" s="124"/>
      <c r="K3" s="124"/>
      <c r="L3" s="124"/>
      <c r="M3" s="124"/>
      <c r="N3" s="3"/>
    </row>
    <row r="4" spans="1:14" ht="24.75">
      <c r="A4" s="127" t="s">
        <v>21</v>
      </c>
      <c r="B4" s="127"/>
      <c r="C4" s="127"/>
      <c r="D4" s="58"/>
      <c r="E4" s="59"/>
      <c r="F4" s="59"/>
      <c r="G4" s="59"/>
      <c r="H4" s="2"/>
      <c r="I4" s="2"/>
      <c r="J4" s="109" t="s">
        <v>26</v>
      </c>
      <c r="K4" s="2"/>
      <c r="L4" s="60"/>
      <c r="M4" s="61"/>
      <c r="N4" s="4"/>
    </row>
    <row r="5" spans="1:14" ht="24.75">
      <c r="A5" s="2"/>
      <c r="B5" s="55"/>
      <c r="C5" s="55"/>
      <c r="D5" s="55"/>
      <c r="E5" s="55"/>
      <c r="F5" s="55"/>
      <c r="G5" s="62"/>
      <c r="H5" s="63"/>
      <c r="I5" s="63"/>
      <c r="J5" s="110" t="s">
        <v>27</v>
      </c>
      <c r="K5" s="63"/>
      <c r="L5" s="63"/>
      <c r="M5" s="61"/>
      <c r="N5" s="4"/>
    </row>
    <row r="6" spans="1:14" ht="24.75">
      <c r="A6" s="56"/>
      <c r="B6" s="64"/>
      <c r="C6" s="65"/>
      <c r="D6" s="65"/>
      <c r="E6" s="58"/>
      <c r="F6" s="58"/>
      <c r="G6" s="66"/>
      <c r="H6" s="66"/>
      <c r="I6" s="66"/>
      <c r="J6" s="111" t="s">
        <v>28</v>
      </c>
      <c r="K6" s="112"/>
      <c r="L6" s="66"/>
      <c r="M6" s="61"/>
      <c r="N6" s="4"/>
    </row>
    <row r="7" spans="1:14" ht="23.25">
      <c r="A7" s="67" t="s">
        <v>22</v>
      </c>
      <c r="B7" s="68">
        <v>24</v>
      </c>
      <c r="C7" s="65"/>
      <c r="D7" s="65"/>
      <c r="E7" s="58"/>
      <c r="F7" s="58"/>
      <c r="G7" s="66"/>
      <c r="H7" s="66"/>
      <c r="I7" s="66"/>
      <c r="J7" s="66"/>
      <c r="K7" s="66"/>
      <c r="L7" s="66"/>
      <c r="M7" s="61"/>
      <c r="N7" s="4"/>
    </row>
    <row r="8" spans="1:14" ht="24.75">
      <c r="A8" s="56"/>
      <c r="B8" s="64"/>
      <c r="C8" s="65"/>
      <c r="D8" s="65"/>
      <c r="E8" s="58"/>
      <c r="F8" s="58"/>
      <c r="G8" s="66"/>
      <c r="H8" s="66"/>
      <c r="I8" s="66"/>
      <c r="J8" s="111" t="s">
        <v>29</v>
      </c>
      <c r="K8" s="66"/>
      <c r="L8" s="66"/>
      <c r="M8" s="61"/>
      <c r="N8" s="4"/>
    </row>
    <row r="9" spans="1:14" ht="15.75">
      <c r="A9" s="64"/>
      <c r="B9" s="64"/>
      <c r="C9" s="65"/>
      <c r="D9" s="65"/>
      <c r="E9" s="58"/>
      <c r="F9" s="58"/>
      <c r="G9" s="66"/>
      <c r="H9" s="66"/>
      <c r="I9" s="66"/>
      <c r="J9" s="66"/>
      <c r="K9" s="66"/>
      <c r="L9" s="66"/>
      <c r="M9" s="61"/>
      <c r="N9" s="4"/>
    </row>
    <row r="10" spans="1:14" ht="15.75" hidden="1">
      <c r="A10" s="69"/>
      <c r="B10" s="69"/>
      <c r="C10" s="70"/>
      <c r="D10" s="70"/>
      <c r="E10" s="70"/>
      <c r="F10" s="70"/>
      <c r="G10" s="63"/>
      <c r="H10" s="71"/>
      <c r="I10" s="71"/>
      <c r="J10" s="71"/>
      <c r="K10" s="71"/>
      <c r="L10" s="71"/>
      <c r="M10" s="5"/>
      <c r="N10" s="3"/>
    </row>
    <row r="11" spans="1:14" ht="15.75" hidden="1">
      <c r="A11" s="2"/>
      <c r="B11" s="2"/>
      <c r="C11" s="69"/>
      <c r="D11" s="69"/>
      <c r="E11" s="69"/>
      <c r="F11" s="69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9"/>
      <c r="C12" s="69"/>
      <c r="D12" s="9"/>
      <c r="E12" s="69"/>
      <c r="F12" s="69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2"/>
      <c r="C14" s="72"/>
      <c r="D14" s="72"/>
      <c r="E14" s="72"/>
      <c r="F14" s="72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3"/>
      <c r="C15" s="73"/>
      <c r="D15" s="73"/>
      <c r="E15" s="73"/>
      <c r="F15" s="74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6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7"/>
      <c r="B22" s="77"/>
      <c r="C22" s="77"/>
      <c r="D22" s="77"/>
      <c r="E22" s="78"/>
      <c r="F22" s="21" t="s">
        <v>0</v>
      </c>
      <c r="G22" s="21" t="s">
        <v>1</v>
      </c>
      <c r="H22" s="21" t="s">
        <v>0</v>
      </c>
      <c r="I22" s="79"/>
      <c r="J22" s="79"/>
      <c r="K22" s="80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9"/>
      <c r="E23" s="81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2"/>
      <c r="B25" s="16"/>
      <c r="C25" s="16"/>
      <c r="D25" s="16"/>
      <c r="E25" s="83"/>
      <c r="F25" s="16"/>
      <c r="G25" s="16"/>
      <c r="H25" s="16"/>
      <c r="I25" s="16"/>
      <c r="J25" s="16"/>
      <c r="K25" s="84"/>
      <c r="L25" s="64"/>
      <c r="M25" s="64"/>
      <c r="N25" s="8"/>
    </row>
    <row r="26" spans="1:13" ht="15" customHeight="1" thickTop="1">
      <c r="A26" s="44">
        <v>2</v>
      </c>
      <c r="B26" s="85">
        <v>1.5900800000000002</v>
      </c>
      <c r="C26" s="86">
        <v>383</v>
      </c>
      <c r="D26" s="87">
        <v>15.966666666666667</v>
      </c>
      <c r="E26" s="88">
        <v>13306</v>
      </c>
      <c r="F26" s="45">
        <v>1.6648069729809014</v>
      </c>
      <c r="G26" s="45">
        <v>68.09851846239688</v>
      </c>
      <c r="H26" s="46">
        <v>396.4927775274944</v>
      </c>
      <c r="I26" s="47">
        <v>13.304914215836126</v>
      </c>
      <c r="J26" s="48">
        <v>0.01783500565125486</v>
      </c>
      <c r="K26" s="47">
        <v>3.3562928487821306</v>
      </c>
      <c r="L26" s="20"/>
      <c r="M26" s="20"/>
    </row>
    <row r="27" spans="1:13" ht="15" customHeight="1">
      <c r="A27" s="44">
        <v>1.5</v>
      </c>
      <c r="B27" s="85">
        <v>4.57523</v>
      </c>
      <c r="C27" s="86">
        <v>381.6666666666667</v>
      </c>
      <c r="D27" s="87">
        <v>15.966666666666669</v>
      </c>
      <c r="E27" s="88">
        <v>13163</v>
      </c>
      <c r="F27" s="45">
        <v>4.790246281313775</v>
      </c>
      <c r="G27" s="45">
        <v>64.03916554197616</v>
      </c>
      <c r="H27" s="46">
        <v>395.11247194863455</v>
      </c>
      <c r="I27" s="47">
        <v>36.000282980376504</v>
      </c>
      <c r="J27" s="48">
        <v>0.0482577519844189</v>
      </c>
      <c r="K27" s="47">
        <v>9.111562504131072</v>
      </c>
      <c r="L27" s="20"/>
      <c r="M27" s="20"/>
    </row>
    <row r="28" spans="1:13" ht="15" customHeight="1">
      <c r="A28" s="44">
        <v>1.25</v>
      </c>
      <c r="B28" s="85">
        <v>8.185410000000001</v>
      </c>
      <c r="C28" s="86">
        <v>383.6666666666667</v>
      </c>
      <c r="D28" s="87">
        <v>16.033333333333335</v>
      </c>
      <c r="E28" s="88">
        <v>13083</v>
      </c>
      <c r="F28" s="45">
        <v>8.570089331799407</v>
      </c>
      <c r="G28" s="45">
        <v>59.898010772455194</v>
      </c>
      <c r="H28" s="46">
        <v>397.18293031692446</v>
      </c>
      <c r="I28" s="47">
        <v>60.24354230228271</v>
      </c>
      <c r="J28" s="48">
        <v>0.08075541863576771</v>
      </c>
      <c r="K28" s="47">
        <v>15.167162982566913</v>
      </c>
      <c r="L28" s="20"/>
      <c r="M28" s="20"/>
    </row>
    <row r="29" spans="1:14" ht="15" customHeight="1">
      <c r="A29" s="44">
        <v>1</v>
      </c>
      <c r="B29" s="85">
        <v>14.5057</v>
      </c>
      <c r="C29" s="86">
        <v>384.6666666666667</v>
      </c>
      <c r="D29" s="87">
        <v>16.066666666666666</v>
      </c>
      <c r="E29" s="88">
        <v>12981</v>
      </c>
      <c r="F29" s="45">
        <v>15.187405984585089</v>
      </c>
      <c r="G29" s="45">
        <v>50.85726126708095</v>
      </c>
      <c r="H29" s="46">
        <v>398.2181595010693</v>
      </c>
      <c r="I29" s="47">
        <v>90.64668011590128</v>
      </c>
      <c r="J29" s="48">
        <v>0.12151029506152984</v>
      </c>
      <c r="K29" s="47">
        <v>22.76205535549703</v>
      </c>
      <c r="L29" s="20"/>
      <c r="M29" s="20"/>
      <c r="N29" s="10"/>
    </row>
    <row r="30" spans="1:13" ht="15" customHeight="1">
      <c r="A30" s="44">
        <v>0.875</v>
      </c>
      <c r="B30" s="85">
        <v>19.010966666666665</v>
      </c>
      <c r="C30" s="86">
        <v>384.3333333333333</v>
      </c>
      <c r="D30" s="87">
        <v>16.066666666666666</v>
      </c>
      <c r="E30" s="88">
        <v>13062</v>
      </c>
      <c r="F30" s="45">
        <v>19.90440095452691</v>
      </c>
      <c r="G30" s="45">
        <v>44.01160516374963</v>
      </c>
      <c r="H30" s="46">
        <v>397.8730831063543</v>
      </c>
      <c r="I30" s="47">
        <v>102.81410631272665</v>
      </c>
      <c r="J30" s="48">
        <v>0.13782051784547808</v>
      </c>
      <c r="K30" s="47">
        <v>25.839275764571344</v>
      </c>
      <c r="L30" s="20"/>
      <c r="M30" s="20"/>
    </row>
    <row r="31" spans="1:13" ht="15" customHeight="1">
      <c r="A31" s="44">
        <v>0.75</v>
      </c>
      <c r="B31" s="85">
        <v>23.381199999999996</v>
      </c>
      <c r="C31" s="86">
        <v>379.3333333333333</v>
      </c>
      <c r="D31" s="87">
        <v>15.866666666666667</v>
      </c>
      <c r="E31" s="88">
        <v>13209</v>
      </c>
      <c r="F31" s="45">
        <v>24.480016600838354</v>
      </c>
      <c r="G31" s="45">
        <v>35.8185816720375</v>
      </c>
      <c r="H31" s="46">
        <v>392.69693718562985</v>
      </c>
      <c r="I31" s="47">
        <v>102.90312454516072</v>
      </c>
      <c r="J31" s="48">
        <v>0.13793984523479988</v>
      </c>
      <c r="K31" s="47">
        <v>26.203567545911255</v>
      </c>
      <c r="L31" s="20"/>
      <c r="M31" s="20"/>
    </row>
    <row r="32" spans="1:13" ht="15" customHeight="1">
      <c r="A32" s="44">
        <v>0.625</v>
      </c>
      <c r="B32" s="85">
        <v>27.606399999999997</v>
      </c>
      <c r="C32" s="86">
        <v>369.6666666666667</v>
      </c>
      <c r="D32" s="87">
        <v>15.433333333333332</v>
      </c>
      <c r="E32" s="88">
        <v>13610</v>
      </c>
      <c r="F32" s="45">
        <v>28.903782966202925</v>
      </c>
      <c r="G32" s="45">
        <v>26.99793998524693</v>
      </c>
      <c r="H32" s="46">
        <v>382.6897217388958</v>
      </c>
      <c r="I32" s="47">
        <v>91.57680354381085</v>
      </c>
      <c r="J32" s="48">
        <v>0.12275710930805744</v>
      </c>
      <c r="K32" s="47">
        <v>23.92976134697008</v>
      </c>
      <c r="L32" s="20"/>
      <c r="M32" s="20"/>
    </row>
    <row r="33" spans="1:14" ht="15" customHeight="1">
      <c r="A33" s="44">
        <v>0.5</v>
      </c>
      <c r="B33" s="85">
        <v>31.5866</v>
      </c>
      <c r="C33" s="86">
        <v>356.6666666666667</v>
      </c>
      <c r="D33" s="87">
        <v>14.9</v>
      </c>
      <c r="E33" s="88">
        <v>14076</v>
      </c>
      <c r="F33" s="45">
        <v>33.07103537731343</v>
      </c>
      <c r="G33" s="45">
        <v>18.32333440145215</v>
      </c>
      <c r="H33" s="46">
        <v>369.23174234501226</v>
      </c>
      <c r="I33" s="47">
        <v>71.11348474139972</v>
      </c>
      <c r="J33" s="48">
        <v>0.09532638705281464</v>
      </c>
      <c r="K33" s="47">
        <v>19.259812771144976</v>
      </c>
      <c r="L33" s="20"/>
      <c r="M33" s="20"/>
      <c r="N33" s="17"/>
    </row>
    <row r="34" spans="1:13" ht="15" customHeight="1">
      <c r="A34" s="44">
        <v>0.375</v>
      </c>
      <c r="B34" s="85">
        <v>35.3518</v>
      </c>
      <c r="C34" s="86">
        <v>342.6666666666667</v>
      </c>
      <c r="D34" s="87">
        <v>14.3</v>
      </c>
      <c r="E34" s="88">
        <v>14709</v>
      </c>
      <c r="F34" s="45">
        <v>37.01318370611933</v>
      </c>
      <c r="G34" s="45">
        <v>11.250082823988206</v>
      </c>
      <c r="H34" s="46">
        <v>354.7385337669837</v>
      </c>
      <c r="I34" s="47">
        <v>48.866523488591916</v>
      </c>
      <c r="J34" s="48">
        <v>0.06550472317505619</v>
      </c>
      <c r="K34" s="47">
        <v>13.775318885583422</v>
      </c>
      <c r="L34" s="20"/>
      <c r="M34" s="20"/>
    </row>
    <row r="35" spans="1:13" ht="15" customHeight="1">
      <c r="A35" s="44">
        <v>0.25</v>
      </c>
      <c r="B35" s="85">
        <v>38.96693333333334</v>
      </c>
      <c r="C35" s="86">
        <v>329.6666666666667</v>
      </c>
      <c r="D35" s="87">
        <v>13.8</v>
      </c>
      <c r="E35" s="88">
        <v>15228</v>
      </c>
      <c r="F35" s="45">
        <v>40.79821287546239</v>
      </c>
      <c r="G35" s="45">
        <v>5.565283305565999</v>
      </c>
      <c r="H35" s="46">
        <v>341.28055437310013</v>
      </c>
      <c r="I35" s="47">
        <v>26.645852748232027</v>
      </c>
      <c r="J35" s="48">
        <v>0.03571830127108851</v>
      </c>
      <c r="K35" s="47">
        <v>7.807703141478931</v>
      </c>
      <c r="L35" s="20"/>
      <c r="M35" s="20"/>
    </row>
    <row r="36" spans="1:14" ht="15" customHeight="1">
      <c r="A36" s="44">
        <v>0</v>
      </c>
      <c r="B36" s="85">
        <v>43.5522</v>
      </c>
      <c r="C36" s="86">
        <v>318</v>
      </c>
      <c r="D36" s="87">
        <v>13.3</v>
      </c>
      <c r="E36" s="88">
        <v>15873</v>
      </c>
      <c r="F36" s="45">
        <v>45.59896750393616</v>
      </c>
      <c r="G36" s="45">
        <v>0</v>
      </c>
      <c r="H36" s="46">
        <v>329.20288055807634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9"/>
      <c r="C37" s="90"/>
      <c r="D37" s="91"/>
      <c r="E37" s="92"/>
      <c r="F37" s="90" t="s">
        <v>19</v>
      </c>
      <c r="G37" s="93">
        <v>104.15821815794209</v>
      </c>
      <c r="H37" s="94"/>
      <c r="I37" s="95"/>
      <c r="J37" s="96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7"/>
      <c r="G38" s="97"/>
      <c r="H38" s="2"/>
      <c r="I38" s="97"/>
      <c r="J38" s="2"/>
      <c r="K38" s="2"/>
      <c r="L38" s="2"/>
      <c r="M38" s="2"/>
    </row>
    <row r="39" spans="1:13" ht="23.25" hidden="1">
      <c r="A39" s="2"/>
      <c r="B39" s="2"/>
      <c r="C39" s="2"/>
      <c r="D39" s="69"/>
      <c r="E39" s="98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9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9"/>
      <c r="N44" s="11"/>
    </row>
    <row r="45" spans="1:13" ht="15.75">
      <c r="A45" s="2"/>
      <c r="B45" s="97"/>
      <c r="C45" s="97"/>
      <c r="D45" s="97"/>
      <c r="E45" s="97"/>
      <c r="F45" s="97"/>
      <c r="G45" s="97"/>
      <c r="H45" s="97"/>
      <c r="I45" s="2"/>
      <c r="J45" s="2"/>
      <c r="K45" s="2"/>
      <c r="L45" s="2"/>
      <c r="M45" s="2"/>
    </row>
    <row r="46" spans="1:13" ht="15.75" customHeight="1">
      <c r="A46" s="2"/>
      <c r="B46" s="97"/>
      <c r="C46" s="97"/>
      <c r="D46" s="97"/>
      <c r="E46" s="97"/>
      <c r="F46" s="97"/>
      <c r="G46" s="97"/>
      <c r="H46" s="97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8" t="s">
        <v>18</v>
      </c>
      <c r="B55" s="129"/>
      <c r="C55" s="129"/>
      <c r="D55" s="129"/>
      <c r="E55" s="129"/>
      <c r="F55" s="33" t="s">
        <v>0</v>
      </c>
      <c r="G55" s="21" t="s">
        <v>1</v>
      </c>
      <c r="H55" s="21" t="s">
        <v>0</v>
      </c>
      <c r="I55" s="79"/>
      <c r="J55" s="79"/>
      <c r="K55" s="80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100"/>
      <c r="E56" s="101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2">
        <f>AIRFLOW!B26*25.4</f>
        <v>40.388032</v>
      </c>
      <c r="C58" s="103">
        <f>AIRFLOW!C26</f>
        <v>383</v>
      </c>
      <c r="D58" s="104">
        <f>AIRFLOW!D26</f>
        <v>15.966666666666667</v>
      </c>
      <c r="E58" s="105">
        <f>AIRFLOW!E26</f>
        <v>13306</v>
      </c>
      <c r="F58" s="35">
        <f>25.4*AIRFLOW!F26</f>
        <v>42.286097113714895</v>
      </c>
      <c r="G58" s="36">
        <f>AIRFLOW!G26*0.472</f>
        <v>32.14250071425133</v>
      </c>
      <c r="H58" s="35">
        <f>AIRFLOW!H26</f>
        <v>396.4927775274944</v>
      </c>
      <c r="I58" s="36">
        <f>AIRFLOW!I26</f>
        <v>13.304914215836126</v>
      </c>
      <c r="J58" s="37">
        <f>AIRFLOW!J26</f>
        <v>0.01783500565125486</v>
      </c>
      <c r="K58" s="38">
        <f>AIRFLOW!K26</f>
        <v>3.3562928487821306</v>
      </c>
      <c r="L58" s="2"/>
      <c r="M58" s="2"/>
    </row>
    <row r="59" spans="1:13" ht="15.75">
      <c r="A59" s="34">
        <f>AIRFLOW!A27*25.4</f>
        <v>38.099999999999994</v>
      </c>
      <c r="B59" s="102">
        <f>AIRFLOW!B27*25.4</f>
        <v>116.210842</v>
      </c>
      <c r="C59" s="103">
        <f>AIRFLOW!C27</f>
        <v>381.6666666666667</v>
      </c>
      <c r="D59" s="104">
        <f>AIRFLOW!D27</f>
        <v>15.966666666666669</v>
      </c>
      <c r="E59" s="105">
        <f>AIRFLOW!E27</f>
        <v>13163</v>
      </c>
      <c r="F59" s="35">
        <f>25.4*AIRFLOW!F27</f>
        <v>121.67225554536986</v>
      </c>
      <c r="G59" s="36">
        <f>AIRFLOW!G27*0.472</f>
        <v>30.226486135812745</v>
      </c>
      <c r="H59" s="35">
        <f>AIRFLOW!H27</f>
        <v>395.11247194863455</v>
      </c>
      <c r="I59" s="36">
        <f>AIRFLOW!I27</f>
        <v>36.000282980376504</v>
      </c>
      <c r="J59" s="37">
        <f>AIRFLOW!J27</f>
        <v>0.0482577519844189</v>
      </c>
      <c r="K59" s="38">
        <f>AIRFLOW!K27</f>
        <v>9.111562504131072</v>
      </c>
      <c r="L59" s="2"/>
      <c r="M59" s="2"/>
    </row>
    <row r="60" spans="1:13" ht="15.75">
      <c r="A60" s="34">
        <f>AIRFLOW!A28*25.4</f>
        <v>31.75</v>
      </c>
      <c r="B60" s="102">
        <f>AIRFLOW!B28*25.4</f>
        <v>207.90941400000003</v>
      </c>
      <c r="C60" s="103">
        <f>AIRFLOW!C28</f>
        <v>383.6666666666667</v>
      </c>
      <c r="D60" s="104">
        <f>AIRFLOW!D28</f>
        <v>16.033333333333335</v>
      </c>
      <c r="E60" s="105">
        <f>AIRFLOW!E28</f>
        <v>13083</v>
      </c>
      <c r="F60" s="35">
        <f>25.4*AIRFLOW!F28</f>
        <v>217.68026902770492</v>
      </c>
      <c r="G60" s="36">
        <f>AIRFLOW!G28*0.472</f>
        <v>28.27186108459885</v>
      </c>
      <c r="H60" s="35">
        <f>AIRFLOW!H28</f>
        <v>397.18293031692446</v>
      </c>
      <c r="I60" s="36">
        <f>AIRFLOW!I28</f>
        <v>60.24354230228271</v>
      </c>
      <c r="J60" s="37">
        <f>AIRFLOW!J28</f>
        <v>0.08075541863576771</v>
      </c>
      <c r="K60" s="38">
        <f>AIRFLOW!K28</f>
        <v>15.167162982566913</v>
      </c>
      <c r="L60" s="2"/>
      <c r="M60" s="2"/>
    </row>
    <row r="61" spans="1:13" ht="15.75">
      <c r="A61" s="34">
        <f>AIRFLOW!A29*25.4</f>
        <v>25.4</v>
      </c>
      <c r="B61" s="102">
        <f>AIRFLOW!B29*25.4</f>
        <v>368.44478</v>
      </c>
      <c r="C61" s="103">
        <f>AIRFLOW!C29</f>
        <v>384.6666666666667</v>
      </c>
      <c r="D61" s="104">
        <f>AIRFLOW!D29</f>
        <v>16.066666666666666</v>
      </c>
      <c r="E61" s="105">
        <f>AIRFLOW!E29</f>
        <v>12981</v>
      </c>
      <c r="F61" s="35">
        <f>25.4*AIRFLOW!F29</f>
        <v>385.76011200846125</v>
      </c>
      <c r="G61" s="36">
        <f>AIRFLOW!G29*0.472</f>
        <v>24.00462731806221</v>
      </c>
      <c r="H61" s="35">
        <f>AIRFLOW!H29</f>
        <v>398.2181595010693</v>
      </c>
      <c r="I61" s="36">
        <f>AIRFLOW!I29</f>
        <v>90.64668011590128</v>
      </c>
      <c r="J61" s="37">
        <f>AIRFLOW!J29</f>
        <v>0.12151029506152984</v>
      </c>
      <c r="K61" s="38">
        <f>AIRFLOW!K29</f>
        <v>22.76205535549703</v>
      </c>
      <c r="L61" s="2"/>
      <c r="M61" s="2"/>
    </row>
    <row r="62" spans="1:13" ht="15.75">
      <c r="A62" s="34">
        <f>AIRFLOW!A30*25.4</f>
        <v>22.224999999999998</v>
      </c>
      <c r="B62" s="102">
        <f>AIRFLOW!B30*25.4</f>
        <v>482.8785533333333</v>
      </c>
      <c r="C62" s="103">
        <f>AIRFLOW!C30</f>
        <v>384.3333333333333</v>
      </c>
      <c r="D62" s="104">
        <f>AIRFLOW!D30</f>
        <v>16.066666666666666</v>
      </c>
      <c r="E62" s="105">
        <f>AIRFLOW!E30</f>
        <v>13062</v>
      </c>
      <c r="F62" s="35">
        <f>25.4*AIRFLOW!F30</f>
        <v>505.57178424498346</v>
      </c>
      <c r="G62" s="36">
        <f>AIRFLOW!G30*0.472</f>
        <v>20.773477637289822</v>
      </c>
      <c r="H62" s="35">
        <f>AIRFLOW!H30</f>
        <v>397.8730831063543</v>
      </c>
      <c r="I62" s="36">
        <f>AIRFLOW!I30</f>
        <v>102.81410631272665</v>
      </c>
      <c r="J62" s="37">
        <f>AIRFLOW!J30</f>
        <v>0.13782051784547808</v>
      </c>
      <c r="K62" s="38">
        <f>AIRFLOW!K30</f>
        <v>25.839275764571344</v>
      </c>
      <c r="L62" s="2"/>
      <c r="M62" s="2"/>
    </row>
    <row r="63" spans="1:13" ht="15.75">
      <c r="A63" s="34">
        <f>AIRFLOW!A31*25.4</f>
        <v>19.049999999999997</v>
      </c>
      <c r="B63" s="102">
        <f>AIRFLOW!B31*25.4</f>
        <v>593.8824799999999</v>
      </c>
      <c r="C63" s="103">
        <f>AIRFLOW!C31</f>
        <v>379.3333333333333</v>
      </c>
      <c r="D63" s="104">
        <f>AIRFLOW!D31</f>
        <v>15.866666666666667</v>
      </c>
      <c r="E63" s="105">
        <f>AIRFLOW!E31</f>
        <v>13209</v>
      </c>
      <c r="F63" s="35">
        <f>25.4*AIRFLOW!F31</f>
        <v>621.7924216612942</v>
      </c>
      <c r="G63" s="36">
        <f>AIRFLOW!G31*0.472</f>
        <v>16.9063705492017</v>
      </c>
      <c r="H63" s="35">
        <f>AIRFLOW!H31</f>
        <v>392.69693718562985</v>
      </c>
      <c r="I63" s="36">
        <f>AIRFLOW!I31</f>
        <v>102.90312454516072</v>
      </c>
      <c r="J63" s="37">
        <f>AIRFLOW!J31</f>
        <v>0.13793984523479988</v>
      </c>
      <c r="K63" s="38">
        <f>AIRFLOW!K31</f>
        <v>26.203567545911255</v>
      </c>
      <c r="L63" s="2"/>
      <c r="M63" s="2"/>
    </row>
    <row r="64" spans="1:13" ht="15.75">
      <c r="A64" s="34">
        <f>AIRFLOW!A32*25.4</f>
        <v>15.875</v>
      </c>
      <c r="B64" s="102">
        <f>AIRFLOW!B32*25.4</f>
        <v>701.2025599999998</v>
      </c>
      <c r="C64" s="103">
        <f>AIRFLOW!C32</f>
        <v>369.6666666666667</v>
      </c>
      <c r="D64" s="104">
        <f>AIRFLOW!D32</f>
        <v>15.433333333333332</v>
      </c>
      <c r="E64" s="105">
        <f>AIRFLOW!E32</f>
        <v>13610</v>
      </c>
      <c r="F64" s="35">
        <f>25.4*AIRFLOW!F32</f>
        <v>734.1560873415542</v>
      </c>
      <c r="G64" s="36">
        <f>AIRFLOW!G32*0.472</f>
        <v>12.74302767303655</v>
      </c>
      <c r="H64" s="35">
        <f>AIRFLOW!H32</f>
        <v>382.6897217388958</v>
      </c>
      <c r="I64" s="36">
        <f>AIRFLOW!I32</f>
        <v>91.57680354381085</v>
      </c>
      <c r="J64" s="37">
        <f>AIRFLOW!J32</f>
        <v>0.12275710930805744</v>
      </c>
      <c r="K64" s="38">
        <f>AIRFLOW!K32</f>
        <v>23.92976134697008</v>
      </c>
      <c r="L64" s="2"/>
      <c r="M64" s="2"/>
    </row>
    <row r="65" spans="1:13" ht="15.75">
      <c r="A65" s="34">
        <f>AIRFLOW!A33*25.4</f>
        <v>12.7</v>
      </c>
      <c r="B65" s="102">
        <f>AIRFLOW!B33*25.4</f>
        <v>802.29964</v>
      </c>
      <c r="C65" s="103">
        <f>AIRFLOW!C33</f>
        <v>356.6666666666667</v>
      </c>
      <c r="D65" s="104">
        <f>AIRFLOW!D33</f>
        <v>14.9</v>
      </c>
      <c r="E65" s="105">
        <f>AIRFLOW!E33</f>
        <v>14076</v>
      </c>
      <c r="F65" s="35">
        <f>25.4*AIRFLOW!F33</f>
        <v>840.004298583761</v>
      </c>
      <c r="G65" s="36">
        <f>AIRFLOW!G33*0.472</f>
        <v>8.648613837485415</v>
      </c>
      <c r="H65" s="35">
        <f>AIRFLOW!H33</f>
        <v>369.23174234501226</v>
      </c>
      <c r="I65" s="36">
        <f>AIRFLOW!I33</f>
        <v>71.11348474139972</v>
      </c>
      <c r="J65" s="37">
        <f>AIRFLOW!J33</f>
        <v>0.09532638705281464</v>
      </c>
      <c r="K65" s="38">
        <f>AIRFLOW!K33</f>
        <v>19.259812771144976</v>
      </c>
      <c r="L65" s="2"/>
      <c r="M65" s="2"/>
    </row>
    <row r="66" spans="1:13" ht="15.75">
      <c r="A66" s="34">
        <f>AIRFLOW!A34*25.4</f>
        <v>9.524999999999999</v>
      </c>
      <c r="B66" s="102">
        <f>AIRFLOW!B34*25.4</f>
        <v>897.9357199999998</v>
      </c>
      <c r="C66" s="103">
        <f>AIRFLOW!C34</f>
        <v>342.6666666666667</v>
      </c>
      <c r="D66" s="104">
        <f>AIRFLOW!D34</f>
        <v>14.3</v>
      </c>
      <c r="E66" s="105">
        <f>AIRFLOW!E34</f>
        <v>14709</v>
      </c>
      <c r="F66" s="35">
        <f>25.4*AIRFLOW!F34</f>
        <v>940.1348661354309</v>
      </c>
      <c r="G66" s="36">
        <f>AIRFLOW!G34*0.472</f>
        <v>5.310039092922433</v>
      </c>
      <c r="H66" s="35">
        <f>AIRFLOW!H34</f>
        <v>354.7385337669837</v>
      </c>
      <c r="I66" s="36">
        <f>AIRFLOW!I34</f>
        <v>48.866523488591916</v>
      </c>
      <c r="J66" s="37">
        <f>AIRFLOW!J34</f>
        <v>0.06550472317505619</v>
      </c>
      <c r="K66" s="38">
        <f>AIRFLOW!K34</f>
        <v>13.775318885583422</v>
      </c>
      <c r="L66" s="2"/>
      <c r="M66" s="2"/>
    </row>
    <row r="67" spans="1:13" ht="15.75">
      <c r="A67" s="34">
        <f>AIRFLOW!A35*25.4</f>
        <v>6.35</v>
      </c>
      <c r="B67" s="102">
        <f>AIRFLOW!B35*25.4</f>
        <v>989.7601066666667</v>
      </c>
      <c r="C67" s="103">
        <f>AIRFLOW!C35</f>
        <v>329.6666666666667</v>
      </c>
      <c r="D67" s="104">
        <f>AIRFLOW!D35</f>
        <v>13.8</v>
      </c>
      <c r="E67" s="105">
        <f>AIRFLOW!E35</f>
        <v>15228</v>
      </c>
      <c r="F67" s="35">
        <f>25.4*AIRFLOW!F35</f>
        <v>1036.2746070367446</v>
      </c>
      <c r="G67" s="36">
        <f>AIRFLOW!G35*0.472</f>
        <v>2.6268137202271515</v>
      </c>
      <c r="H67" s="35">
        <f>AIRFLOW!H35</f>
        <v>341.28055437310013</v>
      </c>
      <c r="I67" s="36">
        <f>AIRFLOW!I35</f>
        <v>26.645852748232027</v>
      </c>
      <c r="J67" s="37">
        <f>AIRFLOW!J35</f>
        <v>0.03571830127108851</v>
      </c>
      <c r="K67" s="38">
        <f>AIRFLOW!K35</f>
        <v>7.807703141478931</v>
      </c>
      <c r="L67" s="2"/>
      <c r="M67" s="2"/>
    </row>
    <row r="68" spans="1:13" ht="15.75">
      <c r="A68" s="34">
        <f>AIRFLOW!A36*25.4</f>
        <v>0</v>
      </c>
      <c r="B68" s="102">
        <f>AIRFLOW!B36*25.4</f>
        <v>1106.22588</v>
      </c>
      <c r="C68" s="103">
        <f>AIRFLOW!C36</f>
        <v>318</v>
      </c>
      <c r="D68" s="104">
        <f>AIRFLOW!D36</f>
        <v>13.3</v>
      </c>
      <c r="E68" s="105">
        <f>AIRFLOW!E36</f>
        <v>15873</v>
      </c>
      <c r="F68" s="35">
        <f>25.4*AIRFLOW!F36</f>
        <v>1158.2137745999783</v>
      </c>
      <c r="G68" s="36">
        <f>AIRFLOW!G36*0.472</f>
        <v>0</v>
      </c>
      <c r="H68" s="35">
        <f>AIRFLOW!H36</f>
        <v>329.20288055807634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9"/>
      <c r="C69" s="106"/>
      <c r="D69" s="91"/>
      <c r="E69" s="92"/>
      <c r="F69" s="90" t="s">
        <v>19</v>
      </c>
      <c r="G69" s="93">
        <f>G37</f>
        <v>104.15821815794209</v>
      </c>
      <c r="H69" s="94"/>
      <c r="I69" s="95"/>
      <c r="J69" s="96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5"/>
      <c r="B71" s="125"/>
      <c r="C71" s="125"/>
      <c r="D71" s="125"/>
      <c r="E71" s="126"/>
      <c r="F71" s="33" t="s">
        <v>0</v>
      </c>
      <c r="G71" s="21" t="s">
        <v>1</v>
      </c>
      <c r="H71" s="21" t="s">
        <v>0</v>
      </c>
      <c r="I71" s="79"/>
      <c r="J71" s="79"/>
      <c r="K71" s="80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100"/>
      <c r="E72" s="101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7">
        <f>AIRFLOW!B26*(0.07355)/(0.2952998)</f>
        <v>0.3960394961324052</v>
      </c>
      <c r="C74" s="103">
        <f>AIRFLOW!C26</f>
        <v>383</v>
      </c>
      <c r="D74" s="104">
        <f>AIRFLOW!D26</f>
        <v>15.966666666666667</v>
      </c>
      <c r="E74" s="108">
        <f>AIRFLOW!E26</f>
        <v>13306</v>
      </c>
      <c r="F74" s="41">
        <f>AIRFLOW!F26*(0.07355/0.2952998)</f>
        <v>0.41465166201516324</v>
      </c>
      <c r="G74" s="41">
        <f>AIRFLOW!G26*0.472*(0.001*3600)</f>
        <v>115.71300257130478</v>
      </c>
      <c r="H74" s="40">
        <f>AIRFLOW!H26</f>
        <v>396.4927775274944</v>
      </c>
      <c r="I74" s="42">
        <f>AIRFLOW!I26</f>
        <v>13.304914215836126</v>
      </c>
      <c r="J74" s="43">
        <f>AIRFLOW!J26</f>
        <v>0.01783500565125486</v>
      </c>
      <c r="K74" s="41">
        <f>AIRFLOW!K26</f>
        <v>3.3562928487821306</v>
      </c>
      <c r="L74" s="2"/>
      <c r="M74" s="2"/>
    </row>
    <row r="75" spans="1:13" ht="15.75">
      <c r="A75" s="39">
        <f>AIRFLOW!A27*25.4</f>
        <v>38.099999999999994</v>
      </c>
      <c r="B75" s="107">
        <f>AIRFLOW!B27*(0.07355)/(0.2952998)</f>
        <v>1.1395475598019371</v>
      </c>
      <c r="C75" s="103">
        <f>AIRFLOW!C27</f>
        <v>381.6666666666667</v>
      </c>
      <c r="D75" s="104">
        <f>AIRFLOW!D27</f>
        <v>15.966666666666669</v>
      </c>
      <c r="E75" s="108">
        <f>AIRFLOW!E27</f>
        <v>13163</v>
      </c>
      <c r="F75" s="41">
        <f>AIRFLOW!F27*(0.07355/0.2952998)</f>
        <v>1.1931014311239905</v>
      </c>
      <c r="G75" s="41">
        <f>AIRFLOW!G27*0.472*(0.001*3600)</f>
        <v>108.81535008892588</v>
      </c>
      <c r="H75" s="40">
        <f>AIRFLOW!H27</f>
        <v>395.11247194863455</v>
      </c>
      <c r="I75" s="42">
        <f>AIRFLOW!I27</f>
        <v>36.000282980376504</v>
      </c>
      <c r="J75" s="43">
        <f>AIRFLOW!J27</f>
        <v>0.0482577519844189</v>
      </c>
      <c r="K75" s="41">
        <f>AIRFLOW!K27</f>
        <v>9.111562504131072</v>
      </c>
      <c r="L75" s="2"/>
      <c r="M75" s="2"/>
    </row>
    <row r="76" spans="1:13" ht="15.75">
      <c r="A76" s="39">
        <f>AIRFLOW!A28*25.4</f>
        <v>31.75</v>
      </c>
      <c r="B76" s="107">
        <f>AIRFLOW!B28*(0.07355)/(0.2952998)</f>
        <v>2.0387311657508747</v>
      </c>
      <c r="C76" s="103">
        <f>AIRFLOW!C28</f>
        <v>383.6666666666667</v>
      </c>
      <c r="D76" s="104">
        <f>AIRFLOW!D28</f>
        <v>16.033333333333335</v>
      </c>
      <c r="E76" s="108">
        <f>AIRFLOW!E28</f>
        <v>13083</v>
      </c>
      <c r="F76" s="41">
        <f>AIRFLOW!F28*(0.07355/0.2952998)</f>
        <v>2.1345428285215444</v>
      </c>
      <c r="G76" s="41">
        <f>AIRFLOW!G28*0.472*(0.001*3600)</f>
        <v>101.77869990455586</v>
      </c>
      <c r="H76" s="40">
        <f>AIRFLOW!H28</f>
        <v>397.18293031692446</v>
      </c>
      <c r="I76" s="42">
        <f>AIRFLOW!I28</f>
        <v>60.24354230228271</v>
      </c>
      <c r="J76" s="43">
        <f>AIRFLOW!J28</f>
        <v>0.08075541863576771</v>
      </c>
      <c r="K76" s="41">
        <f>AIRFLOW!K28</f>
        <v>15.167162982566913</v>
      </c>
      <c r="L76" s="2"/>
      <c r="M76" s="2"/>
    </row>
    <row r="77" spans="1:13" ht="15.75">
      <c r="A77" s="39">
        <f>AIRFLOW!A29*25.4</f>
        <v>25.4</v>
      </c>
      <c r="B77" s="107">
        <f>AIRFLOW!B29*(0.07355)/(0.2952998)</f>
        <v>3.6129189217195536</v>
      </c>
      <c r="C77" s="103">
        <f>AIRFLOW!C29</f>
        <v>384.6666666666667</v>
      </c>
      <c r="D77" s="104">
        <f>AIRFLOW!D29</f>
        <v>16.066666666666666</v>
      </c>
      <c r="E77" s="108">
        <f>AIRFLOW!E29</f>
        <v>12981</v>
      </c>
      <c r="F77" s="41">
        <f>AIRFLOW!F29*(0.07355/0.2952998)</f>
        <v>3.7827106898353247</v>
      </c>
      <c r="G77" s="41">
        <f>AIRFLOW!G29*0.472*(0.001*3600)</f>
        <v>86.41665834502395</v>
      </c>
      <c r="H77" s="40">
        <f>AIRFLOW!H29</f>
        <v>398.2181595010693</v>
      </c>
      <c r="I77" s="42">
        <f>AIRFLOW!I29</f>
        <v>90.64668011590128</v>
      </c>
      <c r="J77" s="43">
        <f>AIRFLOW!J29</f>
        <v>0.12151029506152984</v>
      </c>
      <c r="K77" s="41">
        <f>AIRFLOW!K29</f>
        <v>22.76205535549703</v>
      </c>
      <c r="L77" s="2"/>
      <c r="M77" s="2"/>
    </row>
    <row r="78" spans="1:13" ht="15.75">
      <c r="A78" s="39">
        <f>AIRFLOW!A30*25.4</f>
        <v>22.224999999999998</v>
      </c>
      <c r="B78" s="107">
        <f>AIRFLOW!B30*(0.07355)/(0.2952998)</f>
        <v>4.735040790184528</v>
      </c>
      <c r="C78" s="103">
        <f>AIRFLOW!C30</f>
        <v>384.3333333333333</v>
      </c>
      <c r="D78" s="104">
        <f>AIRFLOW!D30</f>
        <v>16.066666666666666</v>
      </c>
      <c r="E78" s="108">
        <f>AIRFLOW!E30</f>
        <v>13062</v>
      </c>
      <c r="F78" s="41">
        <f>AIRFLOW!F30*(0.07355/0.2952998)</f>
        <v>4.957567496508478</v>
      </c>
      <c r="G78" s="41">
        <f>AIRFLOW!G30*0.472*(0.001*3600)</f>
        <v>74.78451949424337</v>
      </c>
      <c r="H78" s="40">
        <f>AIRFLOW!H30</f>
        <v>397.8730831063543</v>
      </c>
      <c r="I78" s="42">
        <f>AIRFLOW!I30</f>
        <v>102.81410631272665</v>
      </c>
      <c r="J78" s="43">
        <f>AIRFLOW!J30</f>
        <v>0.13782051784547808</v>
      </c>
      <c r="K78" s="41">
        <f>AIRFLOW!K30</f>
        <v>25.839275764571344</v>
      </c>
      <c r="L78" s="2"/>
      <c r="M78" s="2"/>
    </row>
    <row r="79" spans="1:13" ht="15.75">
      <c r="A79" s="39">
        <f>AIRFLOW!A31*25.4</f>
        <v>19.049999999999997</v>
      </c>
      <c r="B79" s="107">
        <f>AIRFLOW!B31*(0.07355)/(0.2952998)</f>
        <v>5.823530053186625</v>
      </c>
      <c r="C79" s="103">
        <f>AIRFLOW!C31</f>
        <v>379.3333333333333</v>
      </c>
      <c r="D79" s="104">
        <f>AIRFLOW!D31</f>
        <v>15.866666666666667</v>
      </c>
      <c r="E79" s="108">
        <f>AIRFLOW!E31</f>
        <v>13209</v>
      </c>
      <c r="F79" s="41">
        <f>AIRFLOW!F31*(0.07355/0.2952998)</f>
        <v>6.0972111088177545</v>
      </c>
      <c r="G79" s="41">
        <f>AIRFLOW!G31*0.472*(0.001*3600)</f>
        <v>60.86293397712612</v>
      </c>
      <c r="H79" s="40">
        <f>AIRFLOW!H31</f>
        <v>392.69693718562985</v>
      </c>
      <c r="I79" s="42">
        <f>AIRFLOW!I31</f>
        <v>102.90312454516072</v>
      </c>
      <c r="J79" s="43">
        <f>AIRFLOW!J31</f>
        <v>0.13793984523479988</v>
      </c>
      <c r="K79" s="41">
        <f>AIRFLOW!K31</f>
        <v>26.203567545911255</v>
      </c>
      <c r="L79" s="2"/>
      <c r="M79" s="2"/>
    </row>
    <row r="80" spans="1:13" ht="15.75">
      <c r="A80" s="39">
        <f>AIRFLOW!A32*25.4</f>
        <v>15.875</v>
      </c>
      <c r="B80" s="107">
        <f>AIRFLOW!B32*(0.07355)/(0.2952998)</f>
        <v>6.875896021602451</v>
      </c>
      <c r="C80" s="103">
        <f>AIRFLOW!C32</f>
        <v>369.6666666666667</v>
      </c>
      <c r="D80" s="104">
        <f>AIRFLOW!D32</f>
        <v>15.433333333333332</v>
      </c>
      <c r="E80" s="108">
        <f>AIRFLOW!E32</f>
        <v>13610</v>
      </c>
      <c r="F80" s="41">
        <f>AIRFLOW!F32*(0.07355/0.2952998)</f>
        <v>7.1990337858820945</v>
      </c>
      <c r="G80" s="41">
        <f>AIRFLOW!G32*0.472*(0.001*3600)</f>
        <v>45.874899622931586</v>
      </c>
      <c r="H80" s="40">
        <f>AIRFLOW!H32</f>
        <v>382.6897217388958</v>
      </c>
      <c r="I80" s="42">
        <f>AIRFLOW!I32</f>
        <v>91.57680354381085</v>
      </c>
      <c r="J80" s="43">
        <f>AIRFLOW!J32</f>
        <v>0.12275710930805744</v>
      </c>
      <c r="K80" s="41">
        <f>AIRFLOW!K32</f>
        <v>23.92976134697008</v>
      </c>
      <c r="L80" s="2"/>
      <c r="M80" s="2"/>
    </row>
    <row r="81" spans="1:13" ht="15.75">
      <c r="A81" s="39">
        <f>AIRFLOW!A33*25.4</f>
        <v>12.7</v>
      </c>
      <c r="B81" s="107">
        <f>AIRFLOW!B33*(0.07355)/(0.2952998)</f>
        <v>7.867240106495162</v>
      </c>
      <c r="C81" s="103">
        <f>AIRFLOW!C33</f>
        <v>356.6666666666667</v>
      </c>
      <c r="D81" s="104">
        <f>AIRFLOW!D33</f>
        <v>14.9</v>
      </c>
      <c r="E81" s="108">
        <f>AIRFLOW!E33</f>
        <v>14076</v>
      </c>
      <c r="F81" s="41">
        <f>AIRFLOW!F33*(0.07355/0.2952998)</f>
        <v>8.236966811360531</v>
      </c>
      <c r="G81" s="41">
        <f>AIRFLOW!G33*0.472*(0.001*3600)</f>
        <v>31.135009814947495</v>
      </c>
      <c r="H81" s="40">
        <f>AIRFLOW!H33</f>
        <v>369.23174234501226</v>
      </c>
      <c r="I81" s="42">
        <f>AIRFLOW!I33</f>
        <v>71.11348474139972</v>
      </c>
      <c r="J81" s="43">
        <f>AIRFLOW!J33</f>
        <v>0.09532638705281464</v>
      </c>
      <c r="K81" s="41">
        <f>AIRFLOW!K33</f>
        <v>19.259812771144976</v>
      </c>
      <c r="L81" s="2"/>
      <c r="M81" s="2"/>
    </row>
    <row r="82" spans="1:13" ht="15.75">
      <c r="A82" s="39">
        <f>AIRFLOW!A34*25.4</f>
        <v>9.524999999999999</v>
      </c>
      <c r="B82" s="107">
        <f>AIRFLOW!B34*(0.07355)/(0.2952998)</f>
        <v>8.80503437523493</v>
      </c>
      <c r="C82" s="103">
        <f>AIRFLOW!C34</f>
        <v>342.6666666666667</v>
      </c>
      <c r="D82" s="104">
        <f>AIRFLOW!D34</f>
        <v>14.3</v>
      </c>
      <c r="E82" s="108">
        <f>AIRFLOW!E34</f>
        <v>14709</v>
      </c>
      <c r="F82" s="41">
        <f>AIRFLOW!F34*(0.07355/0.2952998)</f>
        <v>9.218833407896236</v>
      </c>
      <c r="G82" s="41">
        <f>AIRFLOW!G34*0.472*(0.001*3600)</f>
        <v>19.11614073452076</v>
      </c>
      <c r="H82" s="40">
        <f>AIRFLOW!H34</f>
        <v>354.7385337669837</v>
      </c>
      <c r="I82" s="42">
        <f>AIRFLOW!I34</f>
        <v>48.866523488591916</v>
      </c>
      <c r="J82" s="43">
        <f>AIRFLOW!J34</f>
        <v>0.06550472317505619</v>
      </c>
      <c r="K82" s="41">
        <f>AIRFLOW!K34</f>
        <v>13.775318885583422</v>
      </c>
      <c r="L82" s="2"/>
      <c r="M82" s="2"/>
    </row>
    <row r="83" spans="1:13" ht="15.75">
      <c r="A83" s="39">
        <f>AIRFLOW!A35*25.4</f>
        <v>6.35</v>
      </c>
      <c r="B83" s="107">
        <f>AIRFLOW!B35*(0.07355)/(0.2952998)</f>
        <v>9.705451702529656</v>
      </c>
      <c r="C83" s="103">
        <f>AIRFLOW!C35</f>
        <v>329.6666666666667</v>
      </c>
      <c r="D83" s="104">
        <f>AIRFLOW!D35</f>
        <v>13.8</v>
      </c>
      <c r="E83" s="108">
        <f>AIRFLOW!E35</f>
        <v>15228</v>
      </c>
      <c r="F83" s="41">
        <f>AIRFLOW!F35*(0.07355/0.2952998)</f>
        <v>10.161566506276872</v>
      </c>
      <c r="G83" s="41">
        <f>AIRFLOW!G35*0.472*(0.001*3600)</f>
        <v>9.456529392817746</v>
      </c>
      <c r="H83" s="40">
        <f>AIRFLOW!H35</f>
        <v>341.28055437310013</v>
      </c>
      <c r="I83" s="42">
        <f>AIRFLOW!I35</f>
        <v>26.645852748232027</v>
      </c>
      <c r="J83" s="43">
        <f>AIRFLOW!J35</f>
        <v>0.03571830127108851</v>
      </c>
      <c r="K83" s="41">
        <f>AIRFLOW!K35</f>
        <v>7.807703141478931</v>
      </c>
      <c r="L83" s="2"/>
      <c r="M83" s="2"/>
    </row>
    <row r="84" spans="1:13" ht="15.75">
      <c r="A84" s="39">
        <f>AIRFLOW!A36*25.4</f>
        <v>0</v>
      </c>
      <c r="B84" s="107">
        <f>AIRFLOW!B36*(0.07355)/(0.2952998)</f>
        <v>10.847499083981772</v>
      </c>
      <c r="C84" s="103">
        <f>AIRFLOW!C36</f>
        <v>318</v>
      </c>
      <c r="D84" s="104">
        <f>AIRFLOW!D36</f>
        <v>13.3</v>
      </c>
      <c r="E84" s="108">
        <f>AIRFLOW!E36</f>
        <v>15873</v>
      </c>
      <c r="F84" s="41">
        <f>AIRFLOW!F36*(0.07355/0.2952998)</f>
        <v>11.357285239998486</v>
      </c>
      <c r="G84" s="41">
        <f>AIRFLOW!G36*0.472*(0.001*3600)</f>
        <v>0</v>
      </c>
      <c r="H84" s="40">
        <f>AIRFLOW!H36</f>
        <v>329.20288055807634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9"/>
      <c r="C85" s="106"/>
      <c r="D85" s="91"/>
      <c r="E85" s="92"/>
      <c r="F85" s="90" t="s">
        <v>19</v>
      </c>
      <c r="G85" s="93">
        <f>G37</f>
        <v>104.15821815794209</v>
      </c>
      <c r="H85" s="94"/>
      <c r="I85" s="95"/>
      <c r="J85" s="96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3" t="s">
        <v>25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5"/>
      <c r="L87" s="2"/>
      <c r="M87" s="2"/>
    </row>
    <row r="88" spans="1:13" ht="15.75">
      <c r="A88" s="116"/>
      <c r="B88" s="117"/>
      <c r="C88" s="117"/>
      <c r="D88" s="117"/>
      <c r="E88" s="117"/>
      <c r="F88" s="117"/>
      <c r="G88" s="117"/>
      <c r="H88" s="117"/>
      <c r="I88" s="117"/>
      <c r="J88" s="117"/>
      <c r="K88" s="118"/>
      <c r="L88" s="2"/>
      <c r="M88" s="2"/>
    </row>
    <row r="89" spans="1:13" ht="16.5" thickBot="1">
      <c r="A89" s="119"/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2012-02-01T17:54:09Z</dcterms:modified>
  <cp:category/>
  <cp:version/>
  <cp:contentType/>
  <cp:contentStatus/>
</cp:coreProperties>
</file>