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<sst xmlns="http://schemas.openxmlformats.org/spreadsheetml/2006/main" count="170" uniqueCount="117">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</sst>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101.55860637782538</c:v>
                </c:pt>
                <c:pt idx="1">
                  <c:v>95.16576713306983</c:v>
                </c:pt>
                <c:pt idx="2">
                  <c:v>88.14177702218993</c:v>
                </c:pt>
                <c:pt idx="3">
                  <c:v>74.01648839020373</c:v>
                </c:pt>
                <c:pt idx="4">
                  <c:v>64.11311474449354</c:v>
                </c:pt>
                <c:pt idx="5">
                  <c:v>51.795091027969285</c:v>
                </c:pt>
                <c:pt idx="6">
                  <c:v>38.921875260588685</c:v>
                </c:pt>
                <c:pt idx="7">
                  <c:v>26.395487964431922</c:v>
                </c:pt>
                <c:pt idx="8">
                  <c:v>15.779177835205019</c:v>
                </c:pt>
                <c:pt idx="9">
                  <c:v>7.653426950424718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3.776325492018003</c:v>
                </c:pt>
                <c:pt idx="1">
                  <c:v>10.873599989767115</c:v>
                </c:pt>
                <c:pt idx="2">
                  <c:v>19.305559689186637</c:v>
                </c:pt>
                <c:pt idx="3">
                  <c:v>33.665034022997105</c:v>
                </c:pt>
                <c:pt idx="4">
                  <c:v>43.32964210015534</c:v>
                </c:pt>
                <c:pt idx="5">
                  <c:v>52.71152401662469</c:v>
                </c:pt>
                <c:pt idx="6">
                  <c:v>62.101308867241414</c:v>
                </c:pt>
                <c:pt idx="7">
                  <c:v>70.28204946793701</c:v>
                </c:pt>
                <c:pt idx="8">
                  <c:v>78.36858290661115</c:v>
                </c:pt>
                <c:pt idx="9">
                  <c:v>86.36875978009893</c:v>
                </c:pt>
                <c:pt idx="10">
                  <c:v>96.06471790728541</c:v>
                </c:pt>
              </c:numCache>
            </c:numRef>
          </c:yVal>
          <c:smooth val="0"/>
        </c:ser>
        <c:axId val="16486710"/>
        <c:axId val="141626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101.55860637782538</c:v>
                </c:pt>
                <c:pt idx="1">
                  <c:v>95.16576713306983</c:v>
                </c:pt>
                <c:pt idx="2">
                  <c:v>88.14177702218993</c:v>
                </c:pt>
                <c:pt idx="3">
                  <c:v>74.01648839020373</c:v>
                </c:pt>
                <c:pt idx="4">
                  <c:v>64.11311474449354</c:v>
                </c:pt>
                <c:pt idx="5">
                  <c:v>51.795091027969285</c:v>
                </c:pt>
                <c:pt idx="6">
                  <c:v>38.921875260588685</c:v>
                </c:pt>
                <c:pt idx="7">
                  <c:v>26.395487964431922</c:v>
                </c:pt>
                <c:pt idx="8">
                  <c:v>15.779177835205019</c:v>
                </c:pt>
                <c:pt idx="9">
                  <c:v>7.653426950424718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45.007507475295355</c:v>
                </c:pt>
                <c:pt idx="1">
                  <c:v>121.43754759606433</c:v>
                </c:pt>
                <c:pt idx="2">
                  <c:v>199.69279964523543</c:v>
                </c:pt>
                <c:pt idx="3">
                  <c:v>292.4219336149958</c:v>
                </c:pt>
                <c:pt idx="4">
                  <c:v>326.0124748538982</c:v>
                </c:pt>
                <c:pt idx="5">
                  <c:v>320.40366909680733</c:v>
                </c:pt>
                <c:pt idx="6">
                  <c:v>283.6641897317346</c:v>
                </c:pt>
                <c:pt idx="7">
                  <c:v>217.7136879568078</c:v>
                </c:pt>
                <c:pt idx="8">
                  <c:v>145.1244469061201</c:v>
                </c:pt>
                <c:pt idx="9">
                  <c:v>77.58138775105843</c:v>
                </c:pt>
                <c:pt idx="10">
                  <c:v>0</c:v>
                </c:pt>
              </c:numCache>
            </c:numRef>
          </c:yVal>
          <c:smooth val="0"/>
        </c:ser>
        <c:axId val="60355104"/>
        <c:axId val="6325025"/>
      </c:scatterChart>
      <c:valAx>
        <c:axId val="1648671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162663"/>
        <c:crosses val="autoZero"/>
        <c:crossBetween val="midCat"/>
        <c:dispUnits/>
        <c:majorUnit val="10"/>
      </c:valAx>
      <c:valAx>
        <c:axId val="141626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486710"/>
        <c:crosses val="autoZero"/>
        <c:crossBetween val="midCat"/>
        <c:dispUnits/>
      </c:valAx>
      <c:valAx>
        <c:axId val="60355104"/>
        <c:scaling>
          <c:orientation val="minMax"/>
        </c:scaling>
        <c:axPos val="b"/>
        <c:delete val="1"/>
        <c:majorTickMark val="in"/>
        <c:minorTickMark val="none"/>
        <c:tickLblPos val="nextTo"/>
        <c:crossAx val="6325025"/>
        <c:crosses val="max"/>
        <c:crossBetween val="midCat"/>
        <c:dispUnits/>
      </c:valAx>
      <c:valAx>
        <c:axId val="63250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35510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6925226"/>
        <c:axId val="42564987"/>
      </c:scatterChart>
      <c:valAx>
        <c:axId val="5692522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564987"/>
        <c:crosses val="autoZero"/>
        <c:crossBetween val="midCat"/>
        <c:dispUnits/>
      </c:valAx>
      <c:valAx>
        <c:axId val="4256498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925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47.93566221033358</c:v>
                </c:pt>
                <c:pt idx="1">
                  <c:v>44.91824208680896</c:v>
                </c:pt>
                <c:pt idx="2">
                  <c:v>41.60291875447364</c:v>
                </c:pt>
                <c:pt idx="3">
                  <c:v>34.93578252017616</c:v>
                </c:pt>
                <c:pt idx="4">
                  <c:v>30.26139015940095</c:v>
                </c:pt>
                <c:pt idx="5">
                  <c:v>24.447282965201502</c:v>
                </c:pt>
                <c:pt idx="6">
                  <c:v>18.37112512299786</c:v>
                </c:pt>
                <c:pt idx="7">
                  <c:v>12.458670319211867</c:v>
                </c:pt>
                <c:pt idx="8">
                  <c:v>7.447771938216769</c:v>
                </c:pt>
                <c:pt idx="9">
                  <c:v>3.612417520600467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95.91866749725727</c:v>
                </c:pt>
                <c:pt idx="1">
                  <c:v>276.1894397400847</c:v>
                </c:pt>
                <c:pt idx="2">
                  <c:v>490.36121610534053</c:v>
                </c:pt>
                <c:pt idx="3">
                  <c:v>855.0918641841264</c:v>
                </c:pt>
                <c:pt idx="4">
                  <c:v>1100.5729093439456</c:v>
                </c:pt>
                <c:pt idx="5">
                  <c:v>1338.872710022267</c:v>
                </c:pt>
                <c:pt idx="6">
                  <c:v>1577.3732452279319</c:v>
                </c:pt>
                <c:pt idx="7">
                  <c:v>1785.1640564856</c:v>
                </c:pt>
                <c:pt idx="8">
                  <c:v>1990.5620058279233</c:v>
                </c:pt>
                <c:pt idx="9">
                  <c:v>2193.7664984145126</c:v>
                </c:pt>
                <c:pt idx="10">
                  <c:v>2440.0438348450493</c:v>
                </c:pt>
              </c:numCache>
            </c:numRef>
          </c:yVal>
          <c:smooth val="0"/>
        </c:ser>
        <c:axId val="47540564"/>
        <c:axId val="252118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47.93566221033358</c:v>
                </c:pt>
                <c:pt idx="1">
                  <c:v>44.91824208680896</c:v>
                </c:pt>
                <c:pt idx="2">
                  <c:v>41.60291875447364</c:v>
                </c:pt>
                <c:pt idx="3">
                  <c:v>34.93578252017616</c:v>
                </c:pt>
                <c:pt idx="4">
                  <c:v>30.26139015940095</c:v>
                </c:pt>
                <c:pt idx="5">
                  <c:v>24.447282965201502</c:v>
                </c:pt>
                <c:pt idx="6">
                  <c:v>18.37112512299786</c:v>
                </c:pt>
                <c:pt idx="7">
                  <c:v>12.458670319211867</c:v>
                </c:pt>
                <c:pt idx="8">
                  <c:v>7.447771938216769</c:v>
                </c:pt>
                <c:pt idx="9">
                  <c:v>3.612417520600467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45.007507475295355</c:v>
                </c:pt>
                <c:pt idx="1">
                  <c:v>121.43754759606433</c:v>
                </c:pt>
                <c:pt idx="2">
                  <c:v>199.69279964523543</c:v>
                </c:pt>
                <c:pt idx="3">
                  <c:v>292.4219336149958</c:v>
                </c:pt>
                <c:pt idx="4">
                  <c:v>326.0124748538982</c:v>
                </c:pt>
                <c:pt idx="5">
                  <c:v>320.40366909680733</c:v>
                </c:pt>
                <c:pt idx="6">
                  <c:v>283.6641897317346</c:v>
                </c:pt>
                <c:pt idx="7">
                  <c:v>217.7136879568078</c:v>
                </c:pt>
                <c:pt idx="8">
                  <c:v>145.1244469061201</c:v>
                </c:pt>
                <c:pt idx="9">
                  <c:v>77.58138775105843</c:v>
                </c:pt>
                <c:pt idx="10">
                  <c:v>0</c:v>
                </c:pt>
              </c:numCache>
            </c:numRef>
          </c:yVal>
          <c:smooth val="0"/>
        </c:ser>
        <c:axId val="25580446"/>
        <c:axId val="28897423"/>
      </c:scatterChart>
      <c:valAx>
        <c:axId val="4754056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211893"/>
        <c:crosses val="autoZero"/>
        <c:crossBetween val="midCat"/>
        <c:dispUnits/>
        <c:majorUnit val="5"/>
      </c:valAx>
      <c:valAx>
        <c:axId val="2521189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540564"/>
        <c:crosses val="autoZero"/>
        <c:crossBetween val="midCat"/>
        <c:dispUnits/>
      </c:valAx>
      <c:valAx>
        <c:axId val="25580446"/>
        <c:scaling>
          <c:orientation val="minMax"/>
        </c:scaling>
        <c:axPos val="b"/>
        <c:delete val="1"/>
        <c:majorTickMark val="in"/>
        <c:minorTickMark val="none"/>
        <c:tickLblPos val="nextTo"/>
        <c:crossAx val="28897423"/>
        <c:crosses val="max"/>
        <c:crossBetween val="midCat"/>
        <c:dispUnits/>
      </c:valAx>
      <c:valAx>
        <c:axId val="2889742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8044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8" sqref="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3.60768</v>
      </c>
      <c r="C26" s="127">
        <v>996.749</v>
      </c>
      <c r="D26" s="128">
        <v>4.4334</v>
      </c>
      <c r="E26" s="129">
        <v>19602</v>
      </c>
      <c r="F26" s="84">
        <v>3.776325492018003</v>
      </c>
      <c r="G26" s="84">
        <v>101.55860637782538</v>
      </c>
      <c r="H26" s="85">
        <v>1031.6772403609789</v>
      </c>
      <c r="I26" s="86">
        <v>45.007507475295355</v>
      </c>
      <c r="J26" s="87">
        <v>0.060331779457500484</v>
      </c>
      <c r="K26" s="86">
        <v>4.363564026735426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10.388000000000002</v>
      </c>
      <c r="C27" s="127">
        <v>1002.64</v>
      </c>
      <c r="D27" s="128">
        <v>4.46269</v>
      </c>
      <c r="E27" s="129">
        <v>19566</v>
      </c>
      <c r="F27" s="84">
        <v>10.873599989767115</v>
      </c>
      <c r="G27" s="84">
        <v>95.16576713306983</v>
      </c>
      <c r="H27" s="85">
        <v>1037.7746737398602</v>
      </c>
      <c r="I27" s="86">
        <v>121.43754759606433</v>
      </c>
      <c r="J27" s="87">
        <v>0.1627849163486117</v>
      </c>
      <c r="K27" s="86">
        <v>11.702724519668973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18.4434</v>
      </c>
      <c r="C28" s="127">
        <v>1010.126</v>
      </c>
      <c r="D28" s="128">
        <v>4.501745</v>
      </c>
      <c r="E28" s="129">
        <v>19462.5</v>
      </c>
      <c r="F28" s="84">
        <v>19.305559689186637</v>
      </c>
      <c r="G28" s="84">
        <v>88.14177702218993</v>
      </c>
      <c r="H28" s="85">
        <v>1045.522999367819</v>
      </c>
      <c r="I28" s="86">
        <v>199.69279964523543</v>
      </c>
      <c r="J28" s="87">
        <v>0.2676847180231038</v>
      </c>
      <c r="K28" s="86">
        <v>19.10230135125622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32.1616</v>
      </c>
      <c r="C29" s="127">
        <v>1016.015</v>
      </c>
      <c r="D29" s="128">
        <v>4.5235199999999995</v>
      </c>
      <c r="E29" s="129">
        <v>19365</v>
      </c>
      <c r="F29" s="84">
        <v>33.665034022997105</v>
      </c>
      <c r="G29" s="84">
        <v>74.01648839020373</v>
      </c>
      <c r="H29" s="85">
        <v>1051.6183626623756</v>
      </c>
      <c r="I29" s="86">
        <v>292.4219336149958</v>
      </c>
      <c r="J29" s="87">
        <v>0.39198650618632147</v>
      </c>
      <c r="K29" s="86">
        <v>27.80810969035565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41.3946</v>
      </c>
      <c r="C30" s="127">
        <v>1004.935</v>
      </c>
      <c r="D30" s="128">
        <v>4.496485</v>
      </c>
      <c r="E30" s="129">
        <v>19450.5</v>
      </c>
      <c r="F30" s="84">
        <v>43.32964210015534</v>
      </c>
      <c r="G30" s="84">
        <v>64.11311474449354</v>
      </c>
      <c r="H30" s="85">
        <v>1040.1500955026395</v>
      </c>
      <c r="I30" s="86">
        <v>326.0124748538982</v>
      </c>
      <c r="J30" s="87">
        <v>0.43701404135911287</v>
      </c>
      <c r="K30" s="86">
        <v>31.342481639708986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50.3575</v>
      </c>
      <c r="C31" s="127">
        <v>990.9575</v>
      </c>
      <c r="D31" s="128">
        <v>4.410115</v>
      </c>
      <c r="E31" s="129">
        <v>19767</v>
      </c>
      <c r="F31" s="84">
        <v>52.71152401662469</v>
      </c>
      <c r="G31" s="84">
        <v>51.795091027969285</v>
      </c>
      <c r="H31" s="85">
        <v>1025.6827936772597</v>
      </c>
      <c r="I31" s="86">
        <v>320.40366909680733</v>
      </c>
      <c r="J31" s="87">
        <v>0.42949553498231546</v>
      </c>
      <c r="K31" s="86">
        <v>31.24008193117576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59.32795</v>
      </c>
      <c r="C32" s="127">
        <v>948.5215000000001</v>
      </c>
      <c r="D32" s="128">
        <v>4.213345</v>
      </c>
      <c r="E32" s="129">
        <v>20403</v>
      </c>
      <c r="F32" s="84">
        <v>62.101308867241414</v>
      </c>
      <c r="G32" s="84">
        <v>38.921875260588685</v>
      </c>
      <c r="H32" s="85">
        <v>981.759744472336</v>
      </c>
      <c r="I32" s="86">
        <v>283.6641897317346</v>
      </c>
      <c r="J32" s="87">
        <v>0.3802469031256496</v>
      </c>
      <c r="K32" s="86">
        <v>28.893699392852906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67.14335</v>
      </c>
      <c r="C33" s="127">
        <v>924.06</v>
      </c>
      <c r="D33" s="128">
        <v>4.098435</v>
      </c>
      <c r="E33" s="129">
        <v>20853</v>
      </c>
      <c r="F33" s="84">
        <v>70.28204946793701</v>
      </c>
      <c r="G33" s="84">
        <v>26.395487964431922</v>
      </c>
      <c r="H33" s="85">
        <v>956.4410606160291</v>
      </c>
      <c r="I33" s="86">
        <v>217.7136879568078</v>
      </c>
      <c r="J33" s="87">
        <v>0.2918414047678389</v>
      </c>
      <c r="K33" s="86">
        <v>22.7866111136605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74.86875</v>
      </c>
      <c r="C34" s="127">
        <v>837.794</v>
      </c>
      <c r="D34" s="128">
        <v>3.704135</v>
      </c>
      <c r="E34" s="129">
        <v>22350</v>
      </c>
      <c r="F34" s="84">
        <v>78.36858290661115</v>
      </c>
      <c r="G34" s="84">
        <v>15.779177835205019</v>
      </c>
      <c r="H34" s="85">
        <v>867.1521134317527</v>
      </c>
      <c r="I34" s="86">
        <v>145.1244469061201</v>
      </c>
      <c r="J34" s="87">
        <v>0.19453679209935673</v>
      </c>
      <c r="K34" s="86">
        <v>16.73529691322569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82.51165</v>
      </c>
      <c r="C35" s="127">
        <v>786.9735000000001</v>
      </c>
      <c r="D35" s="128">
        <v>3.47357</v>
      </c>
      <c r="E35" s="129">
        <v>23391</v>
      </c>
      <c r="F35" s="84">
        <v>86.36875978009893</v>
      </c>
      <c r="G35" s="84">
        <v>7.653426950424718</v>
      </c>
      <c r="H35" s="85">
        <v>814.550753215926</v>
      </c>
      <c r="I35" s="86">
        <v>77.58138775105843</v>
      </c>
      <c r="J35" s="87">
        <v>0.10399649832581559</v>
      </c>
      <c r="K35" s="86">
        <v>9.523289832092829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91.77459999999999</v>
      </c>
      <c r="C36" s="127">
        <v>766.4055000000001</v>
      </c>
      <c r="D36" s="128">
        <v>3.383445</v>
      </c>
      <c r="E36" s="129">
        <v>24001.5</v>
      </c>
      <c r="F36" s="84">
        <v>96.06471790728541</v>
      </c>
      <c r="G36" s="84">
        <v>0</v>
      </c>
      <c r="H36" s="85">
        <v>793.2620060190443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328.4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0.5981539175692547</v>
      </c>
      <c r="BD41" s="5">
        <f aca="true" t="shared" si="0" ref="BD41:BD50">IF(ISERR(($BE$21*0.4912-B26*0.03607)/($BE$21*0.4912)),0,($BE$21*0.4912-B26*0.03607)/($BE$21*0.4912))</f>
        <v>0.990692782516987</v>
      </c>
      <c r="BF41">
        <f aca="true" t="shared" si="1" ref="BF41:BF50">(I26*63025)/(746*E26)</f>
        <v>0.1939807366752866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0.587227030104726</v>
      </c>
      <c r="BD42" s="5">
        <f t="shared" si="0"/>
        <v>0.9732006787704178</v>
      </c>
      <c r="BF42">
        <f t="shared" si="1"/>
        <v>0.5243544594128209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0.587790238777733</v>
      </c>
      <c r="BD43" s="5">
        <f t="shared" si="0"/>
        <v>0.9524190795951408</v>
      </c>
      <c r="BF43">
        <f t="shared" si="1"/>
        <v>0.8668377317100124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0.5840423731731618</v>
      </c>
      <c r="BD44" s="5">
        <f t="shared" si="0"/>
        <v>0.9170283933714545</v>
      </c>
      <c r="BF44">
        <f t="shared" si="1"/>
        <v>1.2757526234130083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0.5824084325837836</v>
      </c>
      <c r="BD45" s="5">
        <f t="shared" si="0"/>
        <v>0.8932087810386924</v>
      </c>
      <c r="BF45">
        <f t="shared" si="1"/>
        <v>1.4160463719008811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0.5806382874017576</v>
      </c>
      <c r="BD46" s="5">
        <f t="shared" si="0"/>
        <v>0.870085982015914</v>
      </c>
      <c r="BF46">
        <f t="shared" si="1"/>
        <v>1.369401330108789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0.5788681501458415</v>
      </c>
      <c r="BD47" s="5">
        <f t="shared" si="0"/>
        <v>0.8469437052423382</v>
      </c>
      <c r="BF47">
        <f t="shared" si="1"/>
        <v>1.1745851624513095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0.576577248898308</v>
      </c>
      <c r="BD48" s="5">
        <f t="shared" si="0"/>
        <v>0.8267812663573096</v>
      </c>
      <c r="BF48">
        <f t="shared" si="1"/>
        <v>0.8820459663114681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0.5803427676365177</v>
      </c>
      <c r="BD49" s="5">
        <f t="shared" si="0"/>
        <v>0.8068510125811243</v>
      </c>
      <c r="BF49">
        <f t="shared" si="1"/>
        <v>0.5485763455061278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0.603362690659177</v>
      </c>
      <c r="BD50" s="5">
        <f t="shared" si="0"/>
        <v>0.7871335951547116</v>
      </c>
      <c r="BF50">
        <f t="shared" si="1"/>
        <v>0.2802094526520682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91.635072</v>
      </c>
      <c r="C58" s="144">
        <f>AIRFLOW!C26</f>
        <v>996.749</v>
      </c>
      <c r="D58" s="145">
        <f>AIRFLOW!D26</f>
        <v>4.4334</v>
      </c>
      <c r="E58" s="146">
        <f>AIRFLOW!E26</f>
        <v>19602</v>
      </c>
      <c r="F58" s="74">
        <f>25.4*AIRFLOW!F26</f>
        <v>95.91866749725727</v>
      </c>
      <c r="G58" s="75">
        <f>AIRFLOW!G26*0.472</f>
        <v>47.93566221033358</v>
      </c>
      <c r="H58" s="74">
        <f>AIRFLOW!H26</f>
        <v>1031.6772403609789</v>
      </c>
      <c r="I58" s="75">
        <f>AIRFLOW!I26</f>
        <v>45.007507475295355</v>
      </c>
      <c r="J58" s="76">
        <f>AIRFLOW!J26</f>
        <v>0.060331779457500484</v>
      </c>
      <c r="K58" s="77">
        <f>AIRFLOW!K26</f>
        <v>4.363564026735426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263.8552</v>
      </c>
      <c r="C59" s="144">
        <f>AIRFLOW!C27</f>
        <v>1002.64</v>
      </c>
      <c r="D59" s="145">
        <f>AIRFLOW!D27</f>
        <v>4.46269</v>
      </c>
      <c r="E59" s="146">
        <f>AIRFLOW!E27</f>
        <v>19566</v>
      </c>
      <c r="F59" s="74">
        <f>25.4*AIRFLOW!F27</f>
        <v>276.1894397400847</v>
      </c>
      <c r="G59" s="75">
        <f>AIRFLOW!G27*0.472</f>
        <v>44.91824208680896</v>
      </c>
      <c r="H59" s="74">
        <f>AIRFLOW!H27</f>
        <v>1037.7746737398602</v>
      </c>
      <c r="I59" s="75">
        <f>AIRFLOW!I27</f>
        <v>121.43754759606433</v>
      </c>
      <c r="J59" s="76">
        <f>AIRFLOW!J27</f>
        <v>0.1627849163486117</v>
      </c>
      <c r="K59" s="77">
        <f>AIRFLOW!K27</f>
        <v>11.702724519668973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468.46236</v>
      </c>
      <c r="C60" s="144">
        <f>AIRFLOW!C28</f>
        <v>1010.126</v>
      </c>
      <c r="D60" s="145">
        <f>AIRFLOW!D28</f>
        <v>4.501745</v>
      </c>
      <c r="E60" s="146">
        <f>AIRFLOW!E28</f>
        <v>19462.5</v>
      </c>
      <c r="F60" s="74">
        <f>25.4*AIRFLOW!F28</f>
        <v>490.36121610534053</v>
      </c>
      <c r="G60" s="75">
        <f>AIRFLOW!G28*0.472</f>
        <v>41.60291875447364</v>
      </c>
      <c r="H60" s="74">
        <f>AIRFLOW!H28</f>
        <v>1045.522999367819</v>
      </c>
      <c r="I60" s="75">
        <f>AIRFLOW!I28</f>
        <v>199.69279964523543</v>
      </c>
      <c r="J60" s="76">
        <f>AIRFLOW!J28</f>
        <v>0.2676847180231038</v>
      </c>
      <c r="K60" s="77">
        <f>AIRFLOW!K28</f>
        <v>19.10230135125622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816.90464</v>
      </c>
      <c r="C61" s="144">
        <f>AIRFLOW!C29</f>
        <v>1016.015</v>
      </c>
      <c r="D61" s="145">
        <f>AIRFLOW!D29</f>
        <v>4.5235199999999995</v>
      </c>
      <c r="E61" s="146">
        <f>AIRFLOW!E29</f>
        <v>19365</v>
      </c>
      <c r="F61" s="74">
        <f>25.4*AIRFLOW!F29</f>
        <v>855.0918641841264</v>
      </c>
      <c r="G61" s="75">
        <f>AIRFLOW!G29*0.472</f>
        <v>34.93578252017616</v>
      </c>
      <c r="H61" s="74">
        <f>AIRFLOW!H29</f>
        <v>1051.6183626623756</v>
      </c>
      <c r="I61" s="75">
        <f>AIRFLOW!I29</f>
        <v>292.4219336149958</v>
      </c>
      <c r="J61" s="76">
        <f>AIRFLOW!J29</f>
        <v>0.39198650618632147</v>
      </c>
      <c r="K61" s="77">
        <f>AIRFLOW!K29</f>
        <v>27.80810969035565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1051.42284</v>
      </c>
      <c r="C62" s="144">
        <f>AIRFLOW!C30</f>
        <v>1004.935</v>
      </c>
      <c r="D62" s="145">
        <f>AIRFLOW!D30</f>
        <v>4.496485</v>
      </c>
      <c r="E62" s="146">
        <f>AIRFLOW!E30</f>
        <v>19450.5</v>
      </c>
      <c r="F62" s="74">
        <f>25.4*AIRFLOW!F30</f>
        <v>1100.5729093439456</v>
      </c>
      <c r="G62" s="75">
        <f>AIRFLOW!G30*0.472</f>
        <v>30.26139015940095</v>
      </c>
      <c r="H62" s="74">
        <f>AIRFLOW!H30</f>
        <v>1040.1500955026395</v>
      </c>
      <c r="I62" s="75">
        <f>AIRFLOW!I30</f>
        <v>326.0124748538982</v>
      </c>
      <c r="J62" s="76">
        <f>AIRFLOW!J30</f>
        <v>0.43701404135911287</v>
      </c>
      <c r="K62" s="77">
        <f>AIRFLOW!K30</f>
        <v>31.342481639708986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1279.0805</v>
      </c>
      <c r="C63" s="144">
        <f>AIRFLOW!C31</f>
        <v>990.9575</v>
      </c>
      <c r="D63" s="145">
        <f>AIRFLOW!D31</f>
        <v>4.410115</v>
      </c>
      <c r="E63" s="146">
        <f>AIRFLOW!E31</f>
        <v>19767</v>
      </c>
      <c r="F63" s="74">
        <f>25.4*AIRFLOW!F31</f>
        <v>1338.872710022267</v>
      </c>
      <c r="G63" s="75">
        <f>AIRFLOW!G31*0.472</f>
        <v>24.447282965201502</v>
      </c>
      <c r="H63" s="74">
        <f>AIRFLOW!H31</f>
        <v>1025.6827936772597</v>
      </c>
      <c r="I63" s="75">
        <f>AIRFLOW!I31</f>
        <v>320.40366909680733</v>
      </c>
      <c r="J63" s="76">
        <f>AIRFLOW!J31</f>
        <v>0.42949553498231546</v>
      </c>
      <c r="K63" s="77">
        <f>AIRFLOW!K31</f>
        <v>31.24008193117576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1506.92993</v>
      </c>
      <c r="C64" s="144">
        <f>AIRFLOW!C32</f>
        <v>948.5215000000001</v>
      </c>
      <c r="D64" s="145">
        <f>AIRFLOW!D32</f>
        <v>4.213345</v>
      </c>
      <c r="E64" s="146">
        <f>AIRFLOW!E32</f>
        <v>20403</v>
      </c>
      <c r="F64" s="74">
        <f>25.4*AIRFLOW!F32</f>
        <v>1577.3732452279319</v>
      </c>
      <c r="G64" s="75">
        <f>AIRFLOW!G32*0.472</f>
        <v>18.37112512299786</v>
      </c>
      <c r="H64" s="74">
        <f>AIRFLOW!H32</f>
        <v>981.759744472336</v>
      </c>
      <c r="I64" s="75">
        <f>AIRFLOW!I32</f>
        <v>283.6641897317346</v>
      </c>
      <c r="J64" s="76">
        <f>AIRFLOW!J32</f>
        <v>0.3802469031256496</v>
      </c>
      <c r="K64" s="77">
        <f>AIRFLOW!K32</f>
        <v>28.893699392852906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1705.4410899999998</v>
      </c>
      <c r="C65" s="144">
        <f>AIRFLOW!C33</f>
        <v>924.06</v>
      </c>
      <c r="D65" s="145">
        <f>AIRFLOW!D33</f>
        <v>4.098435</v>
      </c>
      <c r="E65" s="146">
        <f>AIRFLOW!E33</f>
        <v>20853</v>
      </c>
      <c r="F65" s="74">
        <f>25.4*AIRFLOW!F33</f>
        <v>1785.1640564856</v>
      </c>
      <c r="G65" s="75">
        <f>AIRFLOW!G33*0.472</f>
        <v>12.458670319211867</v>
      </c>
      <c r="H65" s="74">
        <f>AIRFLOW!H33</f>
        <v>956.4410606160291</v>
      </c>
      <c r="I65" s="75">
        <f>AIRFLOW!I33</f>
        <v>217.7136879568078</v>
      </c>
      <c r="J65" s="76">
        <f>AIRFLOW!J33</f>
        <v>0.2918414047678389</v>
      </c>
      <c r="K65" s="77">
        <f>AIRFLOW!K33</f>
        <v>22.7866111136605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1901.66625</v>
      </c>
      <c r="C66" s="144">
        <f>AIRFLOW!C34</f>
        <v>837.794</v>
      </c>
      <c r="D66" s="145">
        <f>AIRFLOW!D34</f>
        <v>3.704135</v>
      </c>
      <c r="E66" s="146">
        <f>AIRFLOW!E34</f>
        <v>22350</v>
      </c>
      <c r="F66" s="74">
        <f>25.4*AIRFLOW!F34</f>
        <v>1990.5620058279233</v>
      </c>
      <c r="G66" s="75">
        <f>AIRFLOW!G34*0.472</f>
        <v>7.447771938216769</v>
      </c>
      <c r="H66" s="74">
        <f>AIRFLOW!H34</f>
        <v>867.1521134317527</v>
      </c>
      <c r="I66" s="75">
        <f>AIRFLOW!I34</f>
        <v>145.1244469061201</v>
      </c>
      <c r="J66" s="76">
        <f>AIRFLOW!J34</f>
        <v>0.19453679209935673</v>
      </c>
      <c r="K66" s="77">
        <f>AIRFLOW!K34</f>
        <v>16.73529691322569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2095.79591</v>
      </c>
      <c r="C67" s="144">
        <f>AIRFLOW!C35</f>
        <v>786.9735000000001</v>
      </c>
      <c r="D67" s="145">
        <f>AIRFLOW!D35</f>
        <v>3.47357</v>
      </c>
      <c r="E67" s="146">
        <f>AIRFLOW!E35</f>
        <v>23391</v>
      </c>
      <c r="F67" s="74">
        <f>25.4*AIRFLOW!F35</f>
        <v>2193.7664984145126</v>
      </c>
      <c r="G67" s="75">
        <f>AIRFLOW!G35*0.472</f>
        <v>3.612417520600467</v>
      </c>
      <c r="H67" s="74">
        <f>AIRFLOW!H35</f>
        <v>814.550753215926</v>
      </c>
      <c r="I67" s="75">
        <f>AIRFLOW!I35</f>
        <v>77.58138775105843</v>
      </c>
      <c r="J67" s="76">
        <f>AIRFLOW!J35</f>
        <v>0.10399649832581559</v>
      </c>
      <c r="K67" s="77">
        <f>AIRFLOW!K35</f>
        <v>9.523289832092829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2331.0748399999998</v>
      </c>
      <c r="C68" s="144">
        <f>AIRFLOW!C36</f>
        <v>766.4055000000001</v>
      </c>
      <c r="D68" s="145">
        <f>AIRFLOW!D36</f>
        <v>3.383445</v>
      </c>
      <c r="E68" s="146">
        <f>AIRFLOW!E36</f>
        <v>24001.5</v>
      </c>
      <c r="F68" s="74">
        <f>25.4*AIRFLOW!F36</f>
        <v>2440.0438348450493</v>
      </c>
      <c r="G68" s="75">
        <f>AIRFLOW!G36*0.472</f>
        <v>0</v>
      </c>
      <c r="H68" s="74">
        <f>AIRFLOW!H36</f>
        <v>793.2620060190443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328.4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0.8985609336680892</v>
      </c>
      <c r="C74" s="144">
        <f>AIRFLOW!C26</f>
        <v>996.749</v>
      </c>
      <c r="D74" s="145">
        <f>AIRFLOW!D26</f>
        <v>4.4334</v>
      </c>
      <c r="E74" s="149">
        <f>AIRFLOW!E26</f>
        <v>19602</v>
      </c>
      <c r="F74" s="80">
        <f>AIRFLOW!F26*(0.07355/0.2952998)</f>
        <v>0.9405652829359321</v>
      </c>
      <c r="G74" s="80">
        <f>AIRFLOW!G26*0.472*(0.001*3600)</f>
        <v>172.5683839572009</v>
      </c>
      <c r="H74" s="79">
        <f>AIRFLOW!H26</f>
        <v>1031.6772403609789</v>
      </c>
      <c r="I74" s="81">
        <f>AIRFLOW!I26</f>
        <v>45.007507475295355</v>
      </c>
      <c r="J74" s="82">
        <f>AIRFLOW!J26</f>
        <v>0.060331779457500484</v>
      </c>
      <c r="K74" s="80">
        <f>AIRFLOW!K26</f>
        <v>4.363564026735426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2.587327861380198</v>
      </c>
      <c r="C75" s="144">
        <f>AIRFLOW!C27</f>
        <v>1002.64</v>
      </c>
      <c r="D75" s="145">
        <f>AIRFLOW!D27</f>
        <v>4.46269</v>
      </c>
      <c r="E75" s="149">
        <f>AIRFLOW!E27</f>
        <v>19566</v>
      </c>
      <c r="F75" s="80">
        <f>AIRFLOW!F27*(0.07355/0.2952998)</f>
        <v>2.708275722663447</v>
      </c>
      <c r="G75" s="80">
        <f>AIRFLOW!G27*0.472*(0.001*3600)</f>
        <v>161.70567151251225</v>
      </c>
      <c r="H75" s="79">
        <f>AIRFLOW!H27</f>
        <v>1037.7746737398602</v>
      </c>
      <c r="I75" s="81">
        <f>AIRFLOW!I27</f>
        <v>121.43754759606433</v>
      </c>
      <c r="J75" s="82">
        <f>AIRFLOW!J27</f>
        <v>0.1627849163486117</v>
      </c>
      <c r="K75" s="80">
        <f>AIRFLOW!K27</f>
        <v>11.702724519668973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4.593677577837846</v>
      </c>
      <c r="C76" s="144">
        <f>AIRFLOW!C28</f>
        <v>1010.126</v>
      </c>
      <c r="D76" s="145">
        <f>AIRFLOW!D28</f>
        <v>4.501745</v>
      </c>
      <c r="E76" s="149">
        <f>AIRFLOW!E28</f>
        <v>19462.5</v>
      </c>
      <c r="F76" s="80">
        <f>AIRFLOW!F28*(0.07355/0.2952998)</f>
        <v>4.8084147538863125</v>
      </c>
      <c r="G76" s="80">
        <f>AIRFLOW!G28*0.472*(0.001*3600)</f>
        <v>149.7705075161051</v>
      </c>
      <c r="H76" s="79">
        <f>AIRFLOW!H28</f>
        <v>1045.522999367819</v>
      </c>
      <c r="I76" s="81">
        <f>AIRFLOW!I28</f>
        <v>199.69279964523543</v>
      </c>
      <c r="J76" s="82">
        <f>AIRFLOW!J28</f>
        <v>0.2676847180231038</v>
      </c>
      <c r="K76" s="80">
        <f>AIRFLOW!K28</f>
        <v>19.10230135125622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8.010454731090235</v>
      </c>
      <c r="C77" s="144">
        <f>AIRFLOW!C29</f>
        <v>1016.015</v>
      </c>
      <c r="D77" s="145">
        <f>AIRFLOW!D29</f>
        <v>4.5235199999999995</v>
      </c>
      <c r="E77" s="149">
        <f>AIRFLOW!E29</f>
        <v>19365</v>
      </c>
      <c r="F77" s="80">
        <f>AIRFLOW!F29*(0.07355/0.2952998)</f>
        <v>8.384913407971958</v>
      </c>
      <c r="G77" s="80">
        <f>AIRFLOW!G29*0.472*(0.001*3600)</f>
        <v>125.76881707263418</v>
      </c>
      <c r="H77" s="79">
        <f>AIRFLOW!H29</f>
        <v>1051.6183626623756</v>
      </c>
      <c r="I77" s="81">
        <f>AIRFLOW!I29</f>
        <v>292.4219336149958</v>
      </c>
      <c r="J77" s="82">
        <f>AIRFLOW!J29</f>
        <v>0.39198650618632147</v>
      </c>
      <c r="K77" s="80">
        <f>AIRFLOW!K29</f>
        <v>27.80810969035565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10.31010799871859</v>
      </c>
      <c r="C78" s="144">
        <f>AIRFLOW!C30</f>
        <v>1004.935</v>
      </c>
      <c r="D78" s="145">
        <f>AIRFLOW!D30</f>
        <v>4.496485</v>
      </c>
      <c r="E78" s="149">
        <f>AIRFLOW!E30</f>
        <v>19450.5</v>
      </c>
      <c r="F78" s="80">
        <f>AIRFLOW!F30*(0.07355/0.2952998)</f>
        <v>10.792066829934953</v>
      </c>
      <c r="G78" s="80">
        <f>AIRFLOW!G30*0.472*(0.001*3600)</f>
        <v>108.94100457384341</v>
      </c>
      <c r="H78" s="79">
        <f>AIRFLOW!H30</f>
        <v>1040.1500955026395</v>
      </c>
      <c r="I78" s="81">
        <f>AIRFLOW!I30</f>
        <v>326.0124748538982</v>
      </c>
      <c r="J78" s="82">
        <f>AIRFLOW!J30</f>
        <v>0.43701404135911287</v>
      </c>
      <c r="K78" s="80">
        <f>AIRFLOW!K30</f>
        <v>31.342481639708986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12.542487753124114</v>
      </c>
      <c r="C79" s="144">
        <f>AIRFLOW!C31</f>
        <v>990.9575</v>
      </c>
      <c r="D79" s="145">
        <f>AIRFLOW!D31</f>
        <v>4.410115</v>
      </c>
      <c r="E79" s="149">
        <f>AIRFLOW!E31</f>
        <v>19767</v>
      </c>
      <c r="F79" s="80">
        <f>AIRFLOW!F31*(0.07355/0.2952998)</f>
        <v>13.128801954565315</v>
      </c>
      <c r="G79" s="80">
        <f>AIRFLOW!G31*0.472*(0.001*3600)</f>
        <v>88.01021867472541</v>
      </c>
      <c r="H79" s="79">
        <f>AIRFLOW!H31</f>
        <v>1025.6827936772597</v>
      </c>
      <c r="I79" s="81">
        <f>AIRFLOW!I31</f>
        <v>320.40366909680733</v>
      </c>
      <c r="J79" s="82">
        <f>AIRFLOW!J31</f>
        <v>0.42949553498231546</v>
      </c>
      <c r="K79" s="80">
        <f>AIRFLOW!K31</f>
        <v>31.24008193117576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14.776747977817799</v>
      </c>
      <c r="C80" s="144">
        <f>AIRFLOW!C32</f>
        <v>948.5215000000001</v>
      </c>
      <c r="D80" s="145">
        <f>AIRFLOW!D32</f>
        <v>4.213345</v>
      </c>
      <c r="E80" s="149">
        <f>AIRFLOW!E32</f>
        <v>20403</v>
      </c>
      <c r="F80" s="80">
        <f>AIRFLOW!F32*(0.07355/0.2952998)</f>
        <v>15.46750545440805</v>
      </c>
      <c r="G80" s="80">
        <f>AIRFLOW!G32*0.472*(0.001*3600)</f>
        <v>66.1360504427923</v>
      </c>
      <c r="H80" s="79">
        <f>AIRFLOW!H32</f>
        <v>981.759744472336</v>
      </c>
      <c r="I80" s="81">
        <f>AIRFLOW!I32</f>
        <v>283.6641897317346</v>
      </c>
      <c r="J80" s="82">
        <f>AIRFLOW!J32</f>
        <v>0.3802469031256496</v>
      </c>
      <c r="K80" s="80">
        <f>AIRFLOW!K32</f>
        <v>28.893699392852906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16.723321155314025</v>
      </c>
      <c r="C81" s="144">
        <f>AIRFLOW!C33</f>
        <v>924.06</v>
      </c>
      <c r="D81" s="145">
        <f>AIRFLOW!D33</f>
        <v>4.098435</v>
      </c>
      <c r="E81" s="149">
        <f>AIRFLOW!E33</f>
        <v>20853</v>
      </c>
      <c r="F81" s="80">
        <f>AIRFLOW!F33*(0.07355/0.2952998)</f>
        <v>17.5050736179529</v>
      </c>
      <c r="G81" s="80">
        <f>AIRFLOW!G33*0.472*(0.001*3600)</f>
        <v>44.851213149162724</v>
      </c>
      <c r="H81" s="79">
        <f>AIRFLOW!H33</f>
        <v>956.4410606160291</v>
      </c>
      <c r="I81" s="81">
        <f>AIRFLOW!I33</f>
        <v>217.7136879568078</v>
      </c>
      <c r="J81" s="82">
        <f>AIRFLOW!J33</f>
        <v>0.2918414047678389</v>
      </c>
      <c r="K81" s="80">
        <f>AIRFLOW!K33</f>
        <v>22.7866111136605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18.647478130699717</v>
      </c>
      <c r="C82" s="144">
        <f>AIRFLOW!C34</f>
        <v>837.794</v>
      </c>
      <c r="D82" s="145">
        <f>AIRFLOW!D34</f>
        <v>3.704135</v>
      </c>
      <c r="E82" s="149">
        <f>AIRFLOW!E34</f>
        <v>22350</v>
      </c>
      <c r="F82" s="80">
        <f>AIRFLOW!F34*(0.07355/0.2952998)</f>
        <v>19.519177706118498</v>
      </c>
      <c r="G82" s="80">
        <f>AIRFLOW!G34*0.472*(0.001*3600)</f>
        <v>26.811978977580367</v>
      </c>
      <c r="H82" s="79">
        <f>AIRFLOW!H34</f>
        <v>867.1521134317527</v>
      </c>
      <c r="I82" s="81">
        <f>AIRFLOW!I34</f>
        <v>145.1244469061201</v>
      </c>
      <c r="J82" s="82">
        <f>AIRFLOW!J34</f>
        <v>0.19453679209935673</v>
      </c>
      <c r="K82" s="80">
        <f>AIRFLOW!K34</f>
        <v>16.73529691322569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20.551086920817422</v>
      </c>
      <c r="C83" s="144">
        <f>AIRFLOW!C35</f>
        <v>786.9735000000001</v>
      </c>
      <c r="D83" s="145">
        <f>AIRFLOW!D35</f>
        <v>3.47357</v>
      </c>
      <c r="E83" s="149">
        <f>AIRFLOW!E35</f>
        <v>23391</v>
      </c>
      <c r="F83" s="80">
        <f>AIRFLOW!F35*(0.07355/0.2952998)</f>
        <v>21.511773058519772</v>
      </c>
      <c r="G83" s="80">
        <f>AIRFLOW!G35*0.472*(0.001*3600)</f>
        <v>13.00470307416168</v>
      </c>
      <c r="H83" s="79">
        <f>AIRFLOW!H35</f>
        <v>814.550753215926</v>
      </c>
      <c r="I83" s="81">
        <f>AIRFLOW!I35</f>
        <v>77.58138775105843</v>
      </c>
      <c r="J83" s="82">
        <f>AIRFLOW!J35</f>
        <v>0.10399649832581559</v>
      </c>
      <c r="K83" s="80">
        <f>AIRFLOW!K35</f>
        <v>9.523289832092829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22.858199802370336</v>
      </c>
      <c r="C84" s="144">
        <f>AIRFLOW!C36</f>
        <v>766.4055000000001</v>
      </c>
      <c r="D84" s="145">
        <f>AIRFLOW!D36</f>
        <v>3.383445</v>
      </c>
      <c r="E84" s="149">
        <f>AIRFLOW!E36</f>
        <v>24001.5</v>
      </c>
      <c r="F84" s="80">
        <f>AIRFLOW!F36*(0.07355/0.2952998)</f>
        <v>23.926734803345084</v>
      </c>
      <c r="G84" s="80">
        <f>AIRFLOW!G36*0.472*(0.001*3600)</f>
        <v>0</v>
      </c>
      <c r="H84" s="79">
        <f>AIRFLOW!H36</f>
        <v>793.2620060190443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328.4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86.46 in H2O, 2196 mm H2O or 21.53 kPa, Maximum open watts = 1166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86.45824611655688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2196.0394513605443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21.534061323010576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1165.795281607906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2011-02-21T03:32:38Z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-2025190235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