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<sst xmlns="http://schemas.openxmlformats.org/spreadsheetml/2006/main" count="170" uniqueCount="117">
  <si>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</si>
  <si>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</si>
  <si>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</si>
  <si>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</si>
  <si>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</si>
  <si>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</si>
  <si>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</si>
  <si>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</si>
  <si>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</si>
  <si>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</si>
  <si>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</si>
  <si>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</si>
  <si>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</si>
  <si>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</si>
  <si>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</si>
  <si>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</si>
  <si>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</si>
  <si>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</si>
  <si>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</si>
  <si>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</si>
  <si>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</si>
  <si>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</si>
  <si>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</si>
  <si>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</si>
  <si>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</si>
  <si>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</si>
  <si>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</si>
  <si>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</si>
  <si>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</si>
  <si>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</si>
  <si>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</si>
  <si>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</si>
  <si>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</si>
  <si>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</si>
  <si>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</si>
  <si>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</si>
  <si>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</si>
  <si>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</si>
  <si>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</si>
  <si>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</si>
  <si>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</si>
  <si>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</si>
  <si>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</si>
  <si>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</si>
  <si>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</si>
  <si>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</si>
  <si>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</si>
  <si>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</si>
  <si>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</si>
  <si>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</si>
  <si>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</si>
  <si>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</si>
  <si>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</si>
  <si>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</si>
  <si>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</si>
  <si>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</si>
  <si>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</si>
  <si>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</si>
  <si>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</si>
  <si>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</si>
  <si>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</si>
  <si>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</si>
  <si>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</si>
  <si>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</si>
  <si>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</si>
  <si>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</si>
  <si>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</si>
  <si>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</si>
  <si>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</si>
  <si>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</si>
  <si>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</si>
  <si>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</si>
  <si>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</si>
  <si>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</si>
  <si>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</si>
  <si>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</si>
  <si>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</si>
  <si>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</si>
  <si>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</si>
  <si>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</si>
  <si>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</si>
  <si>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</si>
  <si>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</si>
  <si>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</si>
  <si>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</si>
  <si>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</si>
  <si>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</si>
  <si>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</si>
  <si>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</si>
  <si>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</si>
  <si>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</si>
  <si>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</si>
  <si>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</si>
  <si>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</si>
  <si>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</si>
  <si>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</si>
  <si>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</si>
  <si>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</si>
  <si>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</si>
  <si>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</si>
  <si>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</si>
  <si>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</si>
  <si>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</si>
  <si>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</si>
  <si>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</si>
  <si>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</si>
  <si>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</si>
  <si>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</si>
  <si>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</si>
  <si>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</si>
  <si>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</si>
  <si>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</si>
  <si>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</si>
  <si>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</si>
  <si>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</si>
  <si>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</si>
  <si>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LH9563-230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</si>
</sst>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name val="Arial"/>
      <family val="2"/>
    </font>
    <font>
      <b/>
      <sz val="20"/>
      <color indexed="12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34" fillId="0" borderId="0" xfId="0" applyFont="1" applyAlignment="1" applyProtection="1">
      <alignment horizontal="left"/>
      <protection/>
    </xf>
    <xf numFmtId="0" fontId="35" fillId="0" borderId="0" xfId="0" applyFont="1" applyBorder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34" fillId="0" borderId="0" xfId="0" applyFont="1" applyBorder="1" applyAlignment="1" applyProtection="1" quotePrefix="1">
      <alignment horizontal="left"/>
      <protection/>
    </xf>
    <xf numFmtId="0" fontId="3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142.35791151915146</c:v>
                </c:pt>
                <c:pt idx="1">
                  <c:v>126.250655783588</c:v>
                </c:pt>
                <c:pt idx="2">
                  <c:v>109.81118528775062</c:v>
                </c:pt>
                <c:pt idx="3">
                  <c:v>85.04966410395862</c:v>
                </c:pt>
                <c:pt idx="4">
                  <c:v>70.52934152361955</c:v>
                </c:pt>
                <c:pt idx="5">
                  <c:v>55.02189949029218</c:v>
                </c:pt>
                <c:pt idx="6">
                  <c:v>40.25399870285149</c:v>
                </c:pt>
                <c:pt idx="7">
                  <c:v>27.06055438805505</c:v>
                </c:pt>
                <c:pt idx="8">
                  <c:v>15.983122855925183</c:v>
                </c:pt>
                <c:pt idx="9">
                  <c:v>7.6676211016190905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7.57453108955812</c:v>
                </c:pt>
                <c:pt idx="1">
                  <c:v>19.46986622967052</c:v>
                </c:pt>
                <c:pt idx="2">
                  <c:v>30.470767654597967</c:v>
                </c:pt>
                <c:pt idx="3">
                  <c:v>44.971193472242156</c:v>
                </c:pt>
                <c:pt idx="4">
                  <c:v>52.67646590597363</c:v>
                </c:pt>
                <c:pt idx="5">
                  <c:v>59.68608084612931</c:v>
                </c:pt>
                <c:pt idx="6">
                  <c:v>66.5648568010779</c:v>
                </c:pt>
                <c:pt idx="7">
                  <c:v>73.95105228527716</c:v>
                </c:pt>
                <c:pt idx="8">
                  <c:v>80.56835950059809</c:v>
                </c:pt>
                <c:pt idx="9">
                  <c:v>86.72002360038857</c:v>
                </c:pt>
                <c:pt idx="10">
                  <c:v>94.11671549571452</c:v>
                </c:pt>
              </c:numCache>
            </c:numRef>
          </c:yVal>
          <c:smooth val="0"/>
        </c:ser>
        <c:axId val="27426751"/>
        <c:axId val="4551416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142.35791151915146</c:v>
                </c:pt>
                <c:pt idx="1">
                  <c:v>126.250655783588</c:v>
                </c:pt>
                <c:pt idx="2">
                  <c:v>109.81118528775062</c:v>
                </c:pt>
                <c:pt idx="3">
                  <c:v>85.04966410395862</c:v>
                </c:pt>
                <c:pt idx="4">
                  <c:v>70.52934152361955</c:v>
                </c:pt>
                <c:pt idx="5">
                  <c:v>55.02189949029218</c:v>
                </c:pt>
                <c:pt idx="6">
                  <c:v>40.25399870285149</c:v>
                </c:pt>
                <c:pt idx="7">
                  <c:v>27.06055438805505</c:v>
                </c:pt>
                <c:pt idx="8">
                  <c:v>15.983122855925183</c:v>
                </c:pt>
                <c:pt idx="9">
                  <c:v>7.6676211016190905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126.56367512968251</c:v>
                </c:pt>
                <c:pt idx="1">
                  <c:v>288.4967182142011</c:v>
                </c:pt>
                <c:pt idx="2">
                  <c:v>392.71131721355397</c:v>
                </c:pt>
                <c:pt idx="3">
                  <c:v>448.8801523507734</c:v>
                </c:pt>
                <c:pt idx="4">
                  <c:v>436.02890388433053</c:v>
                </c:pt>
                <c:pt idx="5">
                  <c:v>385.4464348452402</c:v>
                </c:pt>
                <c:pt idx="6">
                  <c:v>314.4768451914135</c:v>
                </c:pt>
                <c:pt idx="7">
                  <c:v>234.84752046258805</c:v>
                </c:pt>
                <c:pt idx="8">
                  <c:v>151.12154351232218</c:v>
                </c:pt>
                <c:pt idx="9">
                  <c:v>78.03368575688681</c:v>
                </c:pt>
                <c:pt idx="10">
                  <c:v>0</c:v>
                </c:pt>
              </c:numCache>
            </c:numRef>
          </c:yVal>
          <c:smooth val="0"/>
        </c:ser>
        <c:axId val="6974329"/>
        <c:axId val="62768962"/>
      </c:scatterChart>
      <c:valAx>
        <c:axId val="27426751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5514168"/>
        <c:crosses val="autoZero"/>
        <c:crossBetween val="midCat"/>
        <c:dispUnits/>
        <c:majorUnit val="10"/>
      </c:valAx>
      <c:valAx>
        <c:axId val="4551416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7426751"/>
        <c:crosses val="autoZero"/>
        <c:crossBetween val="midCat"/>
        <c:dispUnits/>
      </c:valAx>
      <c:valAx>
        <c:axId val="6974329"/>
        <c:scaling>
          <c:orientation val="minMax"/>
        </c:scaling>
        <c:axPos val="b"/>
        <c:delete val="1"/>
        <c:majorTickMark val="in"/>
        <c:minorTickMark val="none"/>
        <c:tickLblPos val="nextTo"/>
        <c:crossAx val="62768962"/>
        <c:crosses val="max"/>
        <c:crossBetween val="midCat"/>
        <c:dispUnits/>
      </c:valAx>
      <c:valAx>
        <c:axId val="62768962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97432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8049747"/>
        <c:axId val="51121132"/>
      </c:scatterChart>
      <c:valAx>
        <c:axId val="2804974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1121132"/>
        <c:crosses val="autoZero"/>
        <c:crossBetween val="midCat"/>
        <c:dispUnits/>
      </c:valAx>
      <c:valAx>
        <c:axId val="5112113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80497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67.19293423703948</c:v>
                </c:pt>
                <c:pt idx="1">
                  <c:v>59.590309529853535</c:v>
                </c:pt>
                <c:pt idx="2">
                  <c:v>51.83087945581829</c:v>
                </c:pt>
                <c:pt idx="3">
                  <c:v>40.14344145706847</c:v>
                </c:pt>
                <c:pt idx="4">
                  <c:v>33.28984919914843</c:v>
                </c:pt>
                <c:pt idx="5">
                  <c:v>25.970336559417905</c:v>
                </c:pt>
                <c:pt idx="6">
                  <c:v>18.999887387745904</c:v>
                </c:pt>
                <c:pt idx="7">
                  <c:v>12.772581671161982</c:v>
                </c:pt>
                <c:pt idx="8">
                  <c:v>7.544033987996686</c:v>
                </c:pt>
                <c:pt idx="9">
                  <c:v>3.6191171599642105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192.39308967477623</c:v>
                </c:pt>
                <c:pt idx="1">
                  <c:v>494.5346022336312</c:v>
                </c:pt>
                <c:pt idx="2">
                  <c:v>773.9574984267883</c:v>
                </c:pt>
                <c:pt idx="3">
                  <c:v>1142.2683141949508</c:v>
                </c:pt>
                <c:pt idx="4">
                  <c:v>1337.98223401173</c:v>
                </c:pt>
                <c:pt idx="5">
                  <c:v>1516.0264534916844</c:v>
                </c:pt>
                <c:pt idx="6">
                  <c:v>1690.7473627473785</c:v>
                </c:pt>
                <c:pt idx="7">
                  <c:v>1878.3567280460397</c:v>
                </c:pt>
                <c:pt idx="8">
                  <c:v>2046.4363313151914</c:v>
                </c:pt>
                <c:pt idx="9">
                  <c:v>2202.68859944987</c:v>
                </c:pt>
                <c:pt idx="10">
                  <c:v>2390.5645735911485</c:v>
                </c:pt>
              </c:numCache>
            </c:numRef>
          </c:yVal>
          <c:smooth val="0"/>
        </c:ser>
        <c:axId val="57437005"/>
        <c:axId val="4717099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67.19293423703948</c:v>
                </c:pt>
                <c:pt idx="1">
                  <c:v>59.590309529853535</c:v>
                </c:pt>
                <c:pt idx="2">
                  <c:v>51.83087945581829</c:v>
                </c:pt>
                <c:pt idx="3">
                  <c:v>40.14344145706847</c:v>
                </c:pt>
                <c:pt idx="4">
                  <c:v>33.28984919914843</c:v>
                </c:pt>
                <c:pt idx="5">
                  <c:v>25.970336559417905</c:v>
                </c:pt>
                <c:pt idx="6">
                  <c:v>18.999887387745904</c:v>
                </c:pt>
                <c:pt idx="7">
                  <c:v>12.772581671161982</c:v>
                </c:pt>
                <c:pt idx="8">
                  <c:v>7.544033987996686</c:v>
                </c:pt>
                <c:pt idx="9">
                  <c:v>3.6191171599642105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126.56367512968251</c:v>
                </c:pt>
                <c:pt idx="1">
                  <c:v>288.4967182142011</c:v>
                </c:pt>
                <c:pt idx="2">
                  <c:v>392.71131721355397</c:v>
                </c:pt>
                <c:pt idx="3">
                  <c:v>448.8801523507734</c:v>
                </c:pt>
                <c:pt idx="4">
                  <c:v>436.02890388433053</c:v>
                </c:pt>
                <c:pt idx="5">
                  <c:v>385.4464348452402</c:v>
                </c:pt>
                <c:pt idx="6">
                  <c:v>314.4768451914135</c:v>
                </c:pt>
                <c:pt idx="7">
                  <c:v>234.84752046258805</c:v>
                </c:pt>
                <c:pt idx="8">
                  <c:v>151.12154351232218</c:v>
                </c:pt>
                <c:pt idx="9">
                  <c:v>78.03368575688681</c:v>
                </c:pt>
                <c:pt idx="10">
                  <c:v>0</c:v>
                </c:pt>
              </c:numCache>
            </c:numRef>
          </c:yVal>
          <c:smooth val="0"/>
        </c:ser>
        <c:axId val="21885799"/>
        <c:axId val="62754464"/>
      </c:scatterChart>
      <c:valAx>
        <c:axId val="57437005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7170998"/>
        <c:crosses val="autoZero"/>
        <c:crossBetween val="midCat"/>
        <c:dispUnits/>
        <c:majorUnit val="5"/>
      </c:valAx>
      <c:valAx>
        <c:axId val="4717099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7437005"/>
        <c:crosses val="autoZero"/>
        <c:crossBetween val="midCat"/>
        <c:dispUnits/>
      </c:valAx>
      <c:valAx>
        <c:axId val="21885799"/>
        <c:scaling>
          <c:orientation val="minMax"/>
        </c:scaling>
        <c:axPos val="b"/>
        <c:delete val="1"/>
        <c:majorTickMark val="in"/>
        <c:minorTickMark val="none"/>
        <c:tickLblPos val="nextTo"/>
        <c:crossAx val="62754464"/>
        <c:crosses val="max"/>
        <c:crossBetween val="midCat"/>
        <c:dispUnits/>
      </c:valAx>
      <c:valAx>
        <c:axId val="62754464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1885799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73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1341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42" sqref="K42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4"/>
      <c r="B2" s="164"/>
      <c r="C2" s="164"/>
      <c r="D2" s="95"/>
      <c r="E2" s="95"/>
      <c r="F2" s="95"/>
      <c r="G2" s="96"/>
      <c r="H2" s="165"/>
      <c r="I2" s="165"/>
      <c r="J2" s="165"/>
      <c r="K2" s="165"/>
      <c r="L2" s="165"/>
      <c r="M2" s="165"/>
      <c r="N2" s="14"/>
    </row>
    <row r="3" spans="1:14" ht="24.75">
      <c r="A3" s="164" t="s">
        <v>100</v>
      </c>
      <c r="B3" s="164"/>
      <c r="C3" s="164"/>
      <c r="D3" s="97"/>
      <c r="E3" s="97"/>
      <c r="F3" s="97"/>
      <c r="G3" s="98"/>
      <c r="H3" s="166"/>
      <c r="I3" s="166"/>
      <c r="J3" s="166"/>
      <c r="K3" s="166"/>
      <c r="L3" s="166"/>
      <c r="M3" s="166"/>
      <c r="N3" s="14"/>
    </row>
    <row r="4" spans="1:14" ht="26.25">
      <c r="A4" s="170" t="s">
        <v>101</v>
      </c>
      <c r="B4" s="170"/>
      <c r="C4" s="170"/>
      <c r="D4" s="99"/>
      <c r="E4" s="100"/>
      <c r="F4" s="100"/>
      <c r="G4" s="100"/>
      <c r="H4" s="5"/>
      <c r="I4" s="5"/>
      <c r="J4" s="171" t="s">
        <v>113</v>
      </c>
      <c r="K4" s="171"/>
      <c r="L4" s="172"/>
      <c r="M4" s="101"/>
      <c r="N4" s="17"/>
    </row>
    <row r="5" spans="1:14" ht="26.25">
      <c r="A5" s="5"/>
      <c r="B5" s="96"/>
      <c r="C5" s="96"/>
      <c r="D5" s="96"/>
      <c r="E5" s="96"/>
      <c r="F5" s="96"/>
      <c r="G5" s="102"/>
      <c r="H5" s="103"/>
      <c r="I5" s="103"/>
      <c r="J5" s="173" t="s">
        <v>114</v>
      </c>
      <c r="K5" s="173"/>
      <c r="L5" s="173"/>
      <c r="M5" s="101"/>
      <c r="N5" s="17"/>
    </row>
    <row r="6" spans="1:14" ht="26.25">
      <c r="A6" s="97"/>
      <c r="B6" s="104"/>
      <c r="C6" s="105"/>
      <c r="D6" s="105"/>
      <c r="E6" s="99"/>
      <c r="F6" s="99"/>
      <c r="G6" s="106"/>
      <c r="H6" s="106"/>
      <c r="I6" s="106"/>
      <c r="J6" s="175" t="s">
        <v>115</v>
      </c>
      <c r="K6" s="174"/>
      <c r="L6" s="174"/>
      <c r="M6" s="101"/>
      <c r="N6" s="17"/>
    </row>
    <row r="7" spans="1:14" ht="26.25">
      <c r="A7" s="107" t="s">
        <v>102</v>
      </c>
      <c r="B7" s="108">
        <v>230</v>
      </c>
      <c r="C7" s="105"/>
      <c r="D7" s="105"/>
      <c r="E7" s="99"/>
      <c r="F7" s="99"/>
      <c r="G7" s="106"/>
      <c r="H7" s="106"/>
      <c r="I7" s="106"/>
      <c r="J7" s="174"/>
      <c r="K7" s="174"/>
      <c r="L7" s="174"/>
      <c r="M7" s="101"/>
      <c r="N7" s="17"/>
    </row>
    <row r="8" spans="1:14" ht="26.25">
      <c r="A8" s="97"/>
      <c r="B8" s="104"/>
      <c r="C8" s="105"/>
      <c r="D8" s="105"/>
      <c r="E8" s="99"/>
      <c r="F8" s="99"/>
      <c r="G8" s="106"/>
      <c r="H8" s="106"/>
      <c r="I8" s="106"/>
      <c r="J8" s="173" t="s">
        <v>116</v>
      </c>
      <c r="K8" s="174"/>
      <c r="L8" s="174"/>
      <c r="M8" s="101"/>
      <c r="N8" s="17"/>
    </row>
    <row r="9" spans="1:14" ht="26.25">
      <c r="A9" s="104"/>
      <c r="B9" s="104"/>
      <c r="C9" s="105"/>
      <c r="D9" s="105"/>
      <c r="E9" s="99"/>
      <c r="F9" s="99"/>
      <c r="G9" s="106"/>
      <c r="H9" s="106"/>
      <c r="I9" s="106"/>
      <c r="J9" s="174"/>
      <c r="K9" s="174"/>
      <c r="L9" s="174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7.24036</v>
      </c>
      <c r="C26" s="126">
        <v>1168.9133333333332</v>
      </c>
      <c r="D26" s="127">
        <v>5.330393333333333</v>
      </c>
      <c r="E26" s="128">
        <v>25214</v>
      </c>
      <c r="F26" s="84">
        <v>7.57453108955812</v>
      </c>
      <c r="G26" s="84">
        <v>142.35791151915146</v>
      </c>
      <c r="H26" s="85">
        <v>1209.3555728714957</v>
      </c>
      <c r="I26" s="86">
        <v>126.56367512968251</v>
      </c>
      <c r="J26" s="87">
        <v>0.1696564009781267</v>
      </c>
      <c r="K26" s="86">
        <v>10.464048346903724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18.6109</v>
      </c>
      <c r="C27" s="126">
        <v>1169.91</v>
      </c>
      <c r="D27" s="127">
        <v>5.3384</v>
      </c>
      <c r="E27" s="128">
        <v>25268</v>
      </c>
      <c r="F27" s="84">
        <v>19.46986622967052</v>
      </c>
      <c r="G27" s="84">
        <v>126.250655783588</v>
      </c>
      <c r="H27" s="85">
        <v>1210.386722361588</v>
      </c>
      <c r="I27" s="86">
        <v>288.4967182142011</v>
      </c>
      <c r="J27" s="87">
        <v>0.3867248233434331</v>
      </c>
      <c r="K27" s="86">
        <v>23.833303288600238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29.12646666666667</v>
      </c>
      <c r="C28" s="126">
        <v>1167.4466666666667</v>
      </c>
      <c r="D28" s="127">
        <v>5.323883333333334</v>
      </c>
      <c r="E28" s="128">
        <v>25443</v>
      </c>
      <c r="F28" s="84">
        <v>30.470767654597967</v>
      </c>
      <c r="G28" s="84">
        <v>109.81118528775062</v>
      </c>
      <c r="H28" s="85">
        <v>1207.8381622506242</v>
      </c>
      <c r="I28" s="86">
        <v>392.71131721355397</v>
      </c>
      <c r="J28" s="87">
        <v>0.5264226772299652</v>
      </c>
      <c r="K28" s="86">
        <v>32.51037360712801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42.98716666666667</v>
      </c>
      <c r="C29" s="126">
        <v>1121.25</v>
      </c>
      <c r="D29" s="127">
        <v>5.102076666666666</v>
      </c>
      <c r="E29" s="128">
        <v>25961</v>
      </c>
      <c r="F29" s="84">
        <v>44.971193472242156</v>
      </c>
      <c r="G29" s="84">
        <v>85.04966410395862</v>
      </c>
      <c r="H29" s="85">
        <v>1160.0431763536772</v>
      </c>
      <c r="I29" s="86">
        <v>448.8801523507734</v>
      </c>
      <c r="J29" s="87">
        <v>0.6017160219179268</v>
      </c>
      <c r="K29" s="86">
        <v>38.693729697130294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50.3525</v>
      </c>
      <c r="C30" s="126">
        <v>1079.7166666666665</v>
      </c>
      <c r="D30" s="127">
        <v>4.9053</v>
      </c>
      <c r="E30" s="128">
        <v>26586</v>
      </c>
      <c r="F30" s="84">
        <v>52.67646590597363</v>
      </c>
      <c r="G30" s="84">
        <v>70.52934152361955</v>
      </c>
      <c r="H30" s="85">
        <v>1117.0728664990008</v>
      </c>
      <c r="I30" s="86">
        <v>436.02890388433053</v>
      </c>
      <c r="J30" s="87">
        <v>0.5844891472980303</v>
      </c>
      <c r="K30" s="86">
        <v>39.03072885724462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57.05286666666667</v>
      </c>
      <c r="C31" s="126">
        <v>1026.0033333333333</v>
      </c>
      <c r="D31" s="127">
        <v>4.6484466666666675</v>
      </c>
      <c r="E31" s="128">
        <v>27281</v>
      </c>
      <c r="F31" s="84">
        <v>59.68608084612931</v>
      </c>
      <c r="G31" s="84">
        <v>55.02189949029218</v>
      </c>
      <c r="H31" s="85">
        <v>1061.5011511700875</v>
      </c>
      <c r="I31" s="86">
        <v>385.4464348452402</v>
      </c>
      <c r="J31" s="87">
        <v>0.5166842290150674</v>
      </c>
      <c r="K31" s="86">
        <v>36.30626171817574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63.628166666666665</v>
      </c>
      <c r="C32" s="126">
        <v>957.907</v>
      </c>
      <c r="D32" s="127">
        <v>4.317986666666667</v>
      </c>
      <c r="E32" s="128">
        <v>28336</v>
      </c>
      <c r="F32" s="84">
        <v>66.5648568010779</v>
      </c>
      <c r="G32" s="84">
        <v>40.25399870285149</v>
      </c>
      <c r="H32" s="85">
        <v>991.048810641179</v>
      </c>
      <c r="I32" s="86">
        <v>314.4768451914135</v>
      </c>
      <c r="J32" s="87">
        <v>0.4215507308195891</v>
      </c>
      <c r="K32" s="86">
        <v>31.72977655053656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70.68849999999999</v>
      </c>
      <c r="C33" s="126">
        <v>881.8256666666666</v>
      </c>
      <c r="D33" s="127">
        <v>3.95949</v>
      </c>
      <c r="E33" s="128">
        <v>29640</v>
      </c>
      <c r="F33" s="84">
        <v>73.95105228527716</v>
      </c>
      <c r="G33" s="84">
        <v>27.06055438805505</v>
      </c>
      <c r="H33" s="85">
        <v>912.335203879776</v>
      </c>
      <c r="I33" s="86">
        <v>234.84752046258805</v>
      </c>
      <c r="J33" s="87">
        <v>0.31480900866298667</v>
      </c>
      <c r="K33" s="86">
        <v>25.745885458033275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77.01386666666667</v>
      </c>
      <c r="C34" s="126">
        <v>831.038</v>
      </c>
      <c r="D34" s="127">
        <v>3.7186533333333336</v>
      </c>
      <c r="E34" s="128">
        <v>30646</v>
      </c>
      <c r="F34" s="84">
        <v>80.56835950059809</v>
      </c>
      <c r="G34" s="84">
        <v>15.983122855925183</v>
      </c>
      <c r="H34" s="85">
        <v>859.7903778734511</v>
      </c>
      <c r="I34" s="86">
        <v>151.12154351232218</v>
      </c>
      <c r="J34" s="87">
        <v>0.20257579559292516</v>
      </c>
      <c r="K34" s="86">
        <v>17.619740117676034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82.89413333333333</v>
      </c>
      <c r="C35" s="126">
        <v>744.1736666666666</v>
      </c>
      <c r="D35" s="127">
        <v>3.31009</v>
      </c>
      <c r="E35" s="128">
        <v>32614</v>
      </c>
      <c r="F35" s="84">
        <v>86.72002360038857</v>
      </c>
      <c r="G35" s="84">
        <v>7.6676211016190905</v>
      </c>
      <c r="H35" s="85">
        <v>769.9206992541918</v>
      </c>
      <c r="I35" s="86">
        <v>78.03368575688681</v>
      </c>
      <c r="J35" s="87">
        <v>0.10460279592075979</v>
      </c>
      <c r="K35" s="86">
        <v>10.141107290882536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89.9645</v>
      </c>
      <c r="C36" s="126">
        <v>714.1536666666666</v>
      </c>
      <c r="D36" s="127">
        <v>3.1703966666666665</v>
      </c>
      <c r="E36" s="128">
        <v>33328</v>
      </c>
      <c r="F36" s="84">
        <v>94.11671549571452</v>
      </c>
      <c r="G36" s="84">
        <v>0</v>
      </c>
      <c r="H36" s="85">
        <v>738.8620627733558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450.1194154643906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0.5920329686657004</v>
      </c>
      <c r="BD41" s="5">
        <f aca="true" t="shared" si="0" ref="BD41:BD50">IF(ISERR(($BE$21*0.4912-B26*0.03607)/($BE$21*0.4912)),0,($BE$21*0.4912-B26*0.03607)/($BE$21*0.4912))</f>
        <v>0.9813210691704064</v>
      </c>
      <c r="BF41">
        <f aca="true" t="shared" si="1" ref="BF41:BF50">(I26*63025)/(746*E26)</f>
        <v>0.42407371585811193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0.5821870671157336</v>
      </c>
      <c r="BD42" s="5">
        <f t="shared" si="0"/>
        <v>0.9519869573092384</v>
      </c>
      <c r="BF42">
        <f t="shared" si="1"/>
        <v>0.9645928443572849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0.5828815765007272</v>
      </c>
      <c r="BD43" s="5">
        <f t="shared" si="0"/>
        <v>0.9248585351864923</v>
      </c>
      <c r="BF43">
        <f t="shared" si="1"/>
        <v>1.3040046076491982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0.5806281486414013</v>
      </c>
      <c r="BD44" s="5">
        <f t="shared" si="0"/>
        <v>0.8891002225404709</v>
      </c>
      <c r="BF44">
        <f t="shared" si="1"/>
        <v>1.4607739409644211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0.5810747569298661</v>
      </c>
      <c r="BD45" s="5">
        <f t="shared" si="0"/>
        <v>0.8700988811886275</v>
      </c>
      <c r="BF45">
        <f t="shared" si="1"/>
        <v>1.385594993923808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0.5796578037817924</v>
      </c>
      <c r="BD46" s="5">
        <f t="shared" si="0"/>
        <v>0.8528130438131959</v>
      </c>
      <c r="BF46">
        <f t="shared" si="1"/>
        <v>1.1936521217578027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0.5782536735151291</v>
      </c>
      <c r="BD47" s="5">
        <f t="shared" si="0"/>
        <v>0.8358498577445713</v>
      </c>
      <c r="BF47">
        <f t="shared" si="1"/>
        <v>0.9376141590169608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0.5762426197533088</v>
      </c>
      <c r="BD48" s="5">
        <f t="shared" si="0"/>
        <v>0.8176353659282518</v>
      </c>
      <c r="BF48">
        <f t="shared" si="1"/>
        <v>0.6693939868753285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0.5797267752757218</v>
      </c>
      <c r="BD49" s="5">
        <f t="shared" si="0"/>
        <v>0.801316966506333</v>
      </c>
      <c r="BF49">
        <f t="shared" si="1"/>
        <v>0.4166070455277722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0.6031890701906483</v>
      </c>
      <c r="BD50" s="5">
        <f t="shared" si="0"/>
        <v>0.7861468514393708</v>
      </c>
      <c r="BF50">
        <f t="shared" si="1"/>
        <v>0.202139915769482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1" t="s">
        <v>98</v>
      </c>
      <c r="B55" s="152"/>
      <c r="C55" s="152"/>
      <c r="D55" s="152"/>
      <c r="E55" s="152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183.90514399999998</v>
      </c>
      <c r="C58" s="143">
        <f>AIRFLOW!C26</f>
        <v>1168.9133333333332</v>
      </c>
      <c r="D58" s="144">
        <f>AIRFLOW!D26</f>
        <v>5.330393333333333</v>
      </c>
      <c r="E58" s="145">
        <f>AIRFLOW!E26</f>
        <v>25214</v>
      </c>
      <c r="F58" s="74">
        <f>25.4*AIRFLOW!F26</f>
        <v>192.39308967477623</v>
      </c>
      <c r="G58" s="75">
        <f>AIRFLOW!G26*0.472</f>
        <v>67.19293423703948</v>
      </c>
      <c r="H58" s="74">
        <f>AIRFLOW!H26</f>
        <v>1209.3555728714957</v>
      </c>
      <c r="I58" s="75">
        <f>AIRFLOW!I26</f>
        <v>126.56367512968251</v>
      </c>
      <c r="J58" s="76">
        <f>AIRFLOW!J26</f>
        <v>0.1696564009781267</v>
      </c>
      <c r="K58" s="77">
        <f>AIRFLOW!K26</f>
        <v>10.464048346903724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472.71686</v>
      </c>
      <c r="C59" s="143">
        <f>AIRFLOW!C27</f>
        <v>1169.91</v>
      </c>
      <c r="D59" s="144">
        <f>AIRFLOW!D27</f>
        <v>5.3384</v>
      </c>
      <c r="E59" s="145">
        <f>AIRFLOW!E27</f>
        <v>25268</v>
      </c>
      <c r="F59" s="74">
        <f>25.4*AIRFLOW!F27</f>
        <v>494.5346022336312</v>
      </c>
      <c r="G59" s="75">
        <f>AIRFLOW!G27*0.472</f>
        <v>59.590309529853535</v>
      </c>
      <c r="H59" s="74">
        <f>AIRFLOW!H27</f>
        <v>1210.386722361588</v>
      </c>
      <c r="I59" s="75">
        <f>AIRFLOW!I27</f>
        <v>288.4967182142011</v>
      </c>
      <c r="J59" s="76">
        <f>AIRFLOW!J27</f>
        <v>0.3867248233434331</v>
      </c>
      <c r="K59" s="77">
        <f>AIRFLOW!K27</f>
        <v>23.833303288600238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739.8122533333334</v>
      </c>
      <c r="C60" s="143">
        <f>AIRFLOW!C28</f>
        <v>1167.4466666666667</v>
      </c>
      <c r="D60" s="144">
        <f>AIRFLOW!D28</f>
        <v>5.323883333333334</v>
      </c>
      <c r="E60" s="145">
        <f>AIRFLOW!E28</f>
        <v>25443</v>
      </c>
      <c r="F60" s="74">
        <f>25.4*AIRFLOW!F28</f>
        <v>773.9574984267883</v>
      </c>
      <c r="G60" s="75">
        <f>AIRFLOW!G28*0.472</f>
        <v>51.83087945581829</v>
      </c>
      <c r="H60" s="74">
        <f>AIRFLOW!H28</f>
        <v>1207.8381622506242</v>
      </c>
      <c r="I60" s="75">
        <f>AIRFLOW!I28</f>
        <v>392.71131721355397</v>
      </c>
      <c r="J60" s="76">
        <f>AIRFLOW!J28</f>
        <v>0.5264226772299652</v>
      </c>
      <c r="K60" s="77">
        <f>AIRFLOW!K28</f>
        <v>32.51037360712801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1091.8740333333333</v>
      </c>
      <c r="C61" s="143">
        <f>AIRFLOW!C29</f>
        <v>1121.25</v>
      </c>
      <c r="D61" s="144">
        <f>AIRFLOW!D29</f>
        <v>5.102076666666666</v>
      </c>
      <c r="E61" s="145">
        <f>AIRFLOW!E29</f>
        <v>25961</v>
      </c>
      <c r="F61" s="74">
        <f>25.4*AIRFLOW!F29</f>
        <v>1142.2683141949508</v>
      </c>
      <c r="G61" s="75">
        <f>AIRFLOW!G29*0.472</f>
        <v>40.14344145706847</v>
      </c>
      <c r="H61" s="74">
        <f>AIRFLOW!H29</f>
        <v>1160.0431763536772</v>
      </c>
      <c r="I61" s="75">
        <f>AIRFLOW!I29</f>
        <v>448.8801523507734</v>
      </c>
      <c r="J61" s="76">
        <f>AIRFLOW!J29</f>
        <v>0.6017160219179268</v>
      </c>
      <c r="K61" s="77">
        <f>AIRFLOW!K29</f>
        <v>38.693729697130294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1278.9534999999998</v>
      </c>
      <c r="C62" s="143">
        <f>AIRFLOW!C30</f>
        <v>1079.7166666666665</v>
      </c>
      <c r="D62" s="144">
        <f>AIRFLOW!D30</f>
        <v>4.9053</v>
      </c>
      <c r="E62" s="145">
        <f>AIRFLOW!E30</f>
        <v>26586</v>
      </c>
      <c r="F62" s="74">
        <f>25.4*AIRFLOW!F30</f>
        <v>1337.98223401173</v>
      </c>
      <c r="G62" s="75">
        <f>AIRFLOW!G30*0.472</f>
        <v>33.28984919914843</v>
      </c>
      <c r="H62" s="74">
        <f>AIRFLOW!H30</f>
        <v>1117.0728664990008</v>
      </c>
      <c r="I62" s="75">
        <f>AIRFLOW!I30</f>
        <v>436.02890388433053</v>
      </c>
      <c r="J62" s="76">
        <f>AIRFLOW!J30</f>
        <v>0.5844891472980303</v>
      </c>
      <c r="K62" s="77">
        <f>AIRFLOW!K30</f>
        <v>39.03072885724462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1449.1428133333332</v>
      </c>
      <c r="C63" s="143">
        <f>AIRFLOW!C31</f>
        <v>1026.0033333333333</v>
      </c>
      <c r="D63" s="144">
        <f>AIRFLOW!D31</f>
        <v>4.6484466666666675</v>
      </c>
      <c r="E63" s="145">
        <f>AIRFLOW!E31</f>
        <v>27281</v>
      </c>
      <c r="F63" s="74">
        <f>25.4*AIRFLOW!F31</f>
        <v>1516.0264534916844</v>
      </c>
      <c r="G63" s="75">
        <f>AIRFLOW!G31*0.472</f>
        <v>25.970336559417905</v>
      </c>
      <c r="H63" s="74">
        <f>AIRFLOW!H31</f>
        <v>1061.5011511700875</v>
      </c>
      <c r="I63" s="75">
        <f>AIRFLOW!I31</f>
        <v>385.4464348452402</v>
      </c>
      <c r="J63" s="76">
        <f>AIRFLOW!J31</f>
        <v>0.5166842290150674</v>
      </c>
      <c r="K63" s="77">
        <f>AIRFLOW!K31</f>
        <v>36.30626171817574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1616.1554333333331</v>
      </c>
      <c r="C64" s="143">
        <f>AIRFLOW!C32</f>
        <v>957.907</v>
      </c>
      <c r="D64" s="144">
        <f>AIRFLOW!D32</f>
        <v>4.317986666666667</v>
      </c>
      <c r="E64" s="145">
        <f>AIRFLOW!E32</f>
        <v>28336</v>
      </c>
      <c r="F64" s="74">
        <f>25.4*AIRFLOW!F32</f>
        <v>1690.7473627473785</v>
      </c>
      <c r="G64" s="75">
        <f>AIRFLOW!G32*0.472</f>
        <v>18.999887387745904</v>
      </c>
      <c r="H64" s="74">
        <f>AIRFLOW!H32</f>
        <v>991.048810641179</v>
      </c>
      <c r="I64" s="75">
        <f>AIRFLOW!I32</f>
        <v>314.4768451914135</v>
      </c>
      <c r="J64" s="76">
        <f>AIRFLOW!J32</f>
        <v>0.4215507308195891</v>
      </c>
      <c r="K64" s="77">
        <f>AIRFLOW!K32</f>
        <v>31.72977655053656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1795.4878999999996</v>
      </c>
      <c r="C65" s="143">
        <f>AIRFLOW!C33</f>
        <v>881.8256666666666</v>
      </c>
      <c r="D65" s="144">
        <f>AIRFLOW!D33</f>
        <v>3.95949</v>
      </c>
      <c r="E65" s="145">
        <f>AIRFLOW!E33</f>
        <v>29640</v>
      </c>
      <c r="F65" s="74">
        <f>25.4*AIRFLOW!F33</f>
        <v>1878.3567280460397</v>
      </c>
      <c r="G65" s="75">
        <f>AIRFLOW!G33*0.472</f>
        <v>12.772581671161982</v>
      </c>
      <c r="H65" s="74">
        <f>AIRFLOW!H33</f>
        <v>912.335203879776</v>
      </c>
      <c r="I65" s="75">
        <f>AIRFLOW!I33</f>
        <v>234.84752046258805</v>
      </c>
      <c r="J65" s="76">
        <f>AIRFLOW!J33</f>
        <v>0.31480900866298667</v>
      </c>
      <c r="K65" s="77">
        <f>AIRFLOW!K33</f>
        <v>25.745885458033275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1956.1522133333333</v>
      </c>
      <c r="C66" s="143">
        <f>AIRFLOW!C34</f>
        <v>831.038</v>
      </c>
      <c r="D66" s="144">
        <f>AIRFLOW!D34</f>
        <v>3.7186533333333336</v>
      </c>
      <c r="E66" s="145">
        <f>AIRFLOW!E34</f>
        <v>30646</v>
      </c>
      <c r="F66" s="74">
        <f>25.4*AIRFLOW!F34</f>
        <v>2046.4363313151914</v>
      </c>
      <c r="G66" s="75">
        <f>AIRFLOW!G34*0.472</f>
        <v>7.544033987996686</v>
      </c>
      <c r="H66" s="74">
        <f>AIRFLOW!H34</f>
        <v>859.7903778734511</v>
      </c>
      <c r="I66" s="75">
        <f>AIRFLOW!I34</f>
        <v>151.12154351232218</v>
      </c>
      <c r="J66" s="76">
        <f>AIRFLOW!J34</f>
        <v>0.20257579559292516</v>
      </c>
      <c r="K66" s="77">
        <f>AIRFLOW!K34</f>
        <v>17.619740117676034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2105.510986666666</v>
      </c>
      <c r="C67" s="143">
        <f>AIRFLOW!C35</f>
        <v>744.1736666666666</v>
      </c>
      <c r="D67" s="144">
        <f>AIRFLOW!D35</f>
        <v>3.31009</v>
      </c>
      <c r="E67" s="145">
        <f>AIRFLOW!E35</f>
        <v>32614</v>
      </c>
      <c r="F67" s="74">
        <f>25.4*AIRFLOW!F35</f>
        <v>2202.68859944987</v>
      </c>
      <c r="G67" s="75">
        <f>AIRFLOW!G35*0.472</f>
        <v>3.6191171599642105</v>
      </c>
      <c r="H67" s="74">
        <f>AIRFLOW!H35</f>
        <v>769.9206992541918</v>
      </c>
      <c r="I67" s="75">
        <f>AIRFLOW!I35</f>
        <v>78.03368575688681</v>
      </c>
      <c r="J67" s="76">
        <f>AIRFLOW!J35</f>
        <v>0.10460279592075979</v>
      </c>
      <c r="K67" s="77">
        <f>AIRFLOW!K35</f>
        <v>10.141107290882536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2285.0983</v>
      </c>
      <c r="C68" s="143">
        <f>AIRFLOW!C36</f>
        <v>714.1536666666666</v>
      </c>
      <c r="D68" s="144">
        <f>AIRFLOW!D36</f>
        <v>3.1703966666666665</v>
      </c>
      <c r="E68" s="145">
        <f>AIRFLOW!E36</f>
        <v>33328</v>
      </c>
      <c r="F68" s="74">
        <f>25.4*AIRFLOW!F36</f>
        <v>2390.5645735911485</v>
      </c>
      <c r="G68" s="75">
        <f>AIRFLOW!G36*0.472</f>
        <v>0</v>
      </c>
      <c r="H68" s="74">
        <f>AIRFLOW!H36</f>
        <v>738.8620627733558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450.1194154643906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8"/>
      <c r="B71" s="168"/>
      <c r="C71" s="168"/>
      <c r="D71" s="168"/>
      <c r="E71" s="169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1.8033485901446598</v>
      </c>
      <c r="C74" s="143">
        <f>AIRFLOW!C26</f>
        <v>1168.9133333333332</v>
      </c>
      <c r="D74" s="144">
        <f>AIRFLOW!D26</f>
        <v>5.330393333333333</v>
      </c>
      <c r="E74" s="148">
        <f>AIRFLOW!E26</f>
        <v>25214</v>
      </c>
      <c r="F74" s="80">
        <f>AIRFLOW!F26*(0.07355/0.2952998)</f>
        <v>1.8865802199561252</v>
      </c>
      <c r="G74" s="80">
        <f>AIRFLOW!G26*0.472*(0.001*3600)</f>
        <v>241.89456325334214</v>
      </c>
      <c r="H74" s="79">
        <f>AIRFLOW!H26</f>
        <v>1209.3555728714957</v>
      </c>
      <c r="I74" s="81">
        <f>AIRFLOW!I26</f>
        <v>126.56367512968251</v>
      </c>
      <c r="J74" s="82">
        <f>AIRFLOW!J26</f>
        <v>0.1696564009781267</v>
      </c>
      <c r="K74" s="80">
        <f>AIRFLOW!K26</f>
        <v>10.464048346903724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4.635396620654671</v>
      </c>
      <c r="C75" s="143">
        <f>AIRFLOW!C27</f>
        <v>1169.91</v>
      </c>
      <c r="D75" s="144">
        <f>AIRFLOW!D27</f>
        <v>5.3384</v>
      </c>
      <c r="E75" s="148">
        <f>AIRFLOW!E27</f>
        <v>25268</v>
      </c>
      <c r="F75" s="80">
        <f>AIRFLOW!F27*(0.07355/0.2952998)</f>
        <v>4.8493384052148585</v>
      </c>
      <c r="G75" s="80">
        <f>AIRFLOW!G27*0.472*(0.001*3600)</f>
        <v>214.52511430747273</v>
      </c>
      <c r="H75" s="79">
        <f>AIRFLOW!H27</f>
        <v>1210.386722361588</v>
      </c>
      <c r="I75" s="81">
        <f>AIRFLOW!I27</f>
        <v>288.4967182142011</v>
      </c>
      <c r="J75" s="82">
        <f>AIRFLOW!J27</f>
        <v>0.3867248233434331</v>
      </c>
      <c r="K75" s="80">
        <f>AIRFLOW!K27</f>
        <v>23.833303288600238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7.25449737295228</v>
      </c>
      <c r="C76" s="143">
        <f>AIRFLOW!C28</f>
        <v>1167.4466666666667</v>
      </c>
      <c r="D76" s="144">
        <f>AIRFLOW!D28</f>
        <v>5.323883333333334</v>
      </c>
      <c r="E76" s="148">
        <f>AIRFLOW!E28</f>
        <v>25443</v>
      </c>
      <c r="F76" s="80">
        <f>AIRFLOW!F28*(0.07355/0.2952998)</f>
        <v>7.589320957872917</v>
      </c>
      <c r="G76" s="80">
        <f>AIRFLOW!G28*0.472*(0.001*3600)</f>
        <v>186.59116604094586</v>
      </c>
      <c r="H76" s="79">
        <f>AIRFLOW!H28</f>
        <v>1207.8381622506242</v>
      </c>
      <c r="I76" s="81">
        <f>AIRFLOW!I28</f>
        <v>392.71131721355397</v>
      </c>
      <c r="J76" s="82">
        <f>AIRFLOW!J28</f>
        <v>0.5264226772299652</v>
      </c>
      <c r="K76" s="80">
        <f>AIRFLOW!K28</f>
        <v>32.51037360712801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10.706766846213013</v>
      </c>
      <c r="C77" s="143">
        <f>AIRFLOW!C29</f>
        <v>1121.25</v>
      </c>
      <c r="D77" s="144">
        <f>AIRFLOW!D29</f>
        <v>5.102076666666666</v>
      </c>
      <c r="E77" s="148">
        <f>AIRFLOW!E29</f>
        <v>25961</v>
      </c>
      <c r="F77" s="80">
        <f>AIRFLOW!F29*(0.07355/0.2952998)</f>
        <v>11.20092624472963</v>
      </c>
      <c r="G77" s="80">
        <f>AIRFLOW!G29*0.472*(0.001*3600)</f>
        <v>144.5163892454465</v>
      </c>
      <c r="H77" s="79">
        <f>AIRFLOW!H29</f>
        <v>1160.0431763536772</v>
      </c>
      <c r="I77" s="81">
        <f>AIRFLOW!I29</f>
        <v>448.8801523507734</v>
      </c>
      <c r="J77" s="82">
        <f>AIRFLOW!J29</f>
        <v>0.6017160219179268</v>
      </c>
      <c r="K77" s="80">
        <f>AIRFLOW!K29</f>
        <v>38.693729697130294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12.541242408562418</v>
      </c>
      <c r="C78" s="143">
        <f>AIRFLOW!C30</f>
        <v>1079.7166666666665</v>
      </c>
      <c r="D78" s="144">
        <f>AIRFLOW!D30</f>
        <v>4.9053</v>
      </c>
      <c r="E78" s="148">
        <f>AIRFLOW!E30</f>
        <v>26586</v>
      </c>
      <c r="F78" s="80">
        <f>AIRFLOW!F30*(0.07355/0.2952998)</f>
        <v>13.120070069076785</v>
      </c>
      <c r="G78" s="80">
        <f>AIRFLOW!G30*0.472*(0.001*3600)</f>
        <v>119.84345711693435</v>
      </c>
      <c r="H78" s="79">
        <f>AIRFLOW!H30</f>
        <v>1117.0728664990008</v>
      </c>
      <c r="I78" s="81">
        <f>AIRFLOW!I30</f>
        <v>436.02890388433053</v>
      </c>
      <c r="J78" s="82">
        <f>AIRFLOW!J30</f>
        <v>0.5844891472980303</v>
      </c>
      <c r="K78" s="80">
        <f>AIRFLOW!K30</f>
        <v>39.03072885724462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14.210095446503294</v>
      </c>
      <c r="C79" s="143">
        <f>AIRFLOW!C31</f>
        <v>1026.0033333333333</v>
      </c>
      <c r="D79" s="144">
        <f>AIRFLOW!D31</f>
        <v>4.6484466666666675</v>
      </c>
      <c r="E79" s="148">
        <f>AIRFLOW!E31</f>
        <v>27281</v>
      </c>
      <c r="F79" s="80">
        <f>AIRFLOW!F31*(0.07355/0.2952998)</f>
        <v>14.865947238138363</v>
      </c>
      <c r="G79" s="80">
        <f>AIRFLOW!G31*0.472*(0.001*3600)</f>
        <v>93.49321161390446</v>
      </c>
      <c r="H79" s="79">
        <f>AIRFLOW!H31</f>
        <v>1061.5011511700875</v>
      </c>
      <c r="I79" s="81">
        <f>AIRFLOW!I31</f>
        <v>385.4464348452402</v>
      </c>
      <c r="J79" s="82">
        <f>AIRFLOW!J31</f>
        <v>0.5166842290150674</v>
      </c>
      <c r="K79" s="80">
        <f>AIRFLOW!K31</f>
        <v>36.30626171817574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15.84779826580761</v>
      </c>
      <c r="C80" s="143">
        <f>AIRFLOW!C32</f>
        <v>957.907</v>
      </c>
      <c r="D80" s="144">
        <f>AIRFLOW!D32</f>
        <v>4.317986666666667</v>
      </c>
      <c r="E80" s="148">
        <f>AIRFLOW!E32</f>
        <v>28336</v>
      </c>
      <c r="F80" s="80">
        <f>AIRFLOW!F32*(0.07355/0.2952998)</f>
        <v>16.57923648346284</v>
      </c>
      <c r="G80" s="80">
        <f>AIRFLOW!G32*0.472*(0.001*3600)</f>
        <v>68.39959459588526</v>
      </c>
      <c r="H80" s="79">
        <f>AIRFLOW!H32</f>
        <v>991.048810641179</v>
      </c>
      <c r="I80" s="81">
        <f>AIRFLOW!I32</f>
        <v>314.4768451914135</v>
      </c>
      <c r="J80" s="82">
        <f>AIRFLOW!J32</f>
        <v>0.4215507308195891</v>
      </c>
      <c r="K80" s="80">
        <f>AIRFLOW!K32</f>
        <v>31.72977655053656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17.60630780989354</v>
      </c>
      <c r="C81" s="143">
        <f>AIRFLOW!C33</f>
        <v>881.8256666666666</v>
      </c>
      <c r="D81" s="144">
        <f>AIRFLOW!D33</f>
        <v>3.95949</v>
      </c>
      <c r="E81" s="148">
        <f>AIRFLOW!E33</f>
        <v>29640</v>
      </c>
      <c r="F81" s="80">
        <f>AIRFLOW!F33*(0.07355/0.2952998)</f>
        <v>18.41890815903748</v>
      </c>
      <c r="G81" s="80">
        <f>AIRFLOW!G33*0.472*(0.001*3600)</f>
        <v>45.981294016183135</v>
      </c>
      <c r="H81" s="79">
        <f>AIRFLOW!H33</f>
        <v>912.335203879776</v>
      </c>
      <c r="I81" s="81">
        <f>AIRFLOW!I33</f>
        <v>234.84752046258805</v>
      </c>
      <c r="J81" s="82">
        <f>AIRFLOW!J33</f>
        <v>0.31480900866298667</v>
      </c>
      <c r="K81" s="80">
        <f>AIRFLOW!K33</f>
        <v>25.745885458033275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19.181760005707197</v>
      </c>
      <c r="C82" s="143">
        <f>AIRFLOW!C34</f>
        <v>831.038</v>
      </c>
      <c r="D82" s="144">
        <f>AIRFLOW!D34</f>
        <v>3.7186533333333336</v>
      </c>
      <c r="E82" s="148">
        <f>AIRFLOW!E34</f>
        <v>30646</v>
      </c>
      <c r="F82" s="80">
        <f>AIRFLOW!F34*(0.07355/0.2952998)</f>
        <v>20.067073669772178</v>
      </c>
      <c r="G82" s="80">
        <f>AIRFLOW!G34*0.472*(0.001*3600)</f>
        <v>27.15852235678807</v>
      </c>
      <c r="H82" s="79">
        <f>AIRFLOW!H34</f>
        <v>859.7903778734511</v>
      </c>
      <c r="I82" s="81">
        <f>AIRFLOW!I34</f>
        <v>151.12154351232218</v>
      </c>
      <c r="J82" s="82">
        <f>AIRFLOW!J34</f>
        <v>0.20257579559292516</v>
      </c>
      <c r="K82" s="80">
        <f>AIRFLOW!K34</f>
        <v>17.619740117676034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20.646351628638648</v>
      </c>
      <c r="C83" s="143">
        <f>AIRFLOW!C35</f>
        <v>744.1736666666666</v>
      </c>
      <c r="D83" s="144">
        <f>AIRFLOW!D35</f>
        <v>3.31009</v>
      </c>
      <c r="E83" s="148">
        <f>AIRFLOW!E35</f>
        <v>32614</v>
      </c>
      <c r="F83" s="80">
        <f>AIRFLOW!F35*(0.07355/0.2952998)</f>
        <v>21.599261956183444</v>
      </c>
      <c r="G83" s="80">
        <f>AIRFLOW!G35*0.472*(0.001*3600)</f>
        <v>13.028821775871158</v>
      </c>
      <c r="H83" s="79">
        <f>AIRFLOW!H35</f>
        <v>769.9206992541918</v>
      </c>
      <c r="I83" s="81">
        <f>AIRFLOW!I35</f>
        <v>78.03368575688681</v>
      </c>
      <c r="J83" s="82">
        <f>AIRFLOW!J35</f>
        <v>0.10460279592075979</v>
      </c>
      <c r="K83" s="80">
        <f>AIRFLOW!K35</f>
        <v>10.141107290882536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22.40736016414505</v>
      </c>
      <c r="C84" s="143">
        <f>AIRFLOW!C36</f>
        <v>714.1536666666666</v>
      </c>
      <c r="D84" s="144">
        <f>AIRFLOW!D36</f>
        <v>3.1703966666666665</v>
      </c>
      <c r="E84" s="148">
        <f>AIRFLOW!E36</f>
        <v>33328</v>
      </c>
      <c r="F84" s="80">
        <f>AIRFLOW!F36*(0.07355/0.2952998)</f>
        <v>23.441547961460873</v>
      </c>
      <c r="G84" s="80">
        <f>AIRFLOW!G36*0.472*(0.001*3600)</f>
        <v>0</v>
      </c>
      <c r="H84" s="79">
        <f>AIRFLOW!H36</f>
        <v>738.8620627733558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450.1194154643906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3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84.71 in H2O, 2152 mm H2O or 21.10 kPa, Maximum open watts = 1367 watts.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5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56"/>
      <c r="B88" s="157"/>
      <c r="C88" s="157"/>
      <c r="D88" s="157"/>
      <c r="E88" s="157"/>
      <c r="F88" s="157"/>
      <c r="G88" s="157"/>
      <c r="H88" s="157"/>
      <c r="I88" s="157"/>
      <c r="J88" s="157"/>
      <c r="K88" s="158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59"/>
      <c r="B89" s="160"/>
      <c r="C89" s="160"/>
      <c r="D89" s="160"/>
      <c r="E89" s="160"/>
      <c r="F89" s="160"/>
      <c r="G89" s="160"/>
      <c r="H89" s="160"/>
      <c r="I89" s="160"/>
      <c r="J89" s="160"/>
      <c r="K89" s="161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2" t="s">
        <v>105</v>
      </c>
      <c r="B96" s="162"/>
      <c r="C96" s="162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3" t="s">
        <v>106</v>
      </c>
      <c r="B97" s="163"/>
      <c r="C97" s="163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3" t="s">
        <v>107</v>
      </c>
      <c r="B99" s="163"/>
      <c r="C99">
        <f>F36*D96</f>
        <v>84.70504394614306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2151.508116232034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21.097393165314788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3" t="s">
        <v>110</v>
      </c>
      <c r="B102" s="163"/>
      <c r="C102">
        <f>H74*D97</f>
        <v>1366.57179734479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7">
        <f>IF(ISERR(+$BE$105),"",+$BE$105)</f>
        <v>315.67896416958484</v>
      </c>
      <c r="BC125" s="167"/>
      <c r="BD125" s="167"/>
      <c r="BF125" s="149">
        <f>IF(ISERR(+$BE$111),"",+$BE$111)</f>
        <v>0.9984850090034166</v>
      </c>
      <c r="BG125" s="149"/>
      <c r="BH125" s="149"/>
      <c r="BJ125" s="150">
        <f>IF(ISERR(+$BE$112),"",+$BE$112)</f>
        <v>3.95309016936082</v>
      </c>
      <c r="BK125" s="150"/>
      <c r="BL125" s="150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2006-07-05T17:39:43Z</cp:lastPrinted>
  <dcterms:created xsi:type="dcterms:W3CDTF">1997-11-24T14:11:41Z</dcterms:created>
  <dcterms:modified xsi:type="dcterms:W3CDTF">2008-12-17T18:20:55Z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-1668764129</vt:i4>
  </property>
  <property fmtid="{D5CDD505-2E9C-101B-9397-08002B2CF9AE}" pid="3" name="_EmailSubject">
    <vt:lpwstr>110563-00 ref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