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<sst xmlns="http://schemas.openxmlformats.org/spreadsheetml/2006/main" count="170" uniqueCount="117">
  <si>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</si>
  <si>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</si>
  <si>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</si>
  <si>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</si>
  <si>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</si>
  <si>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</si>
  <si>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</si>
  <si>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</si>
  <si>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</si>
  <si>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</si>
  <si>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</si>
  <si>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</si>
  <si>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</si>
  <si>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</si>
  <si>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</si>
  <si>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</si>
  <si>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</si>
  <si>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</si>
  <si>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</si>
  <si>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</si>
  <si>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</si>
  <si>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</si>
  <si>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</si>
  <si>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</si>
  <si>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</si>
  <si>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</si>
  <si>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</si>
  <si>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</si>
  <si>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</si>
  <si>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</si>
  <si>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</si>
  <si>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</si>
  <si>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</si>
  <si>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</si>
  <si>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</si>
  <si>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</si>
  <si>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</si>
  <si>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</si>
  <si>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</si>
  <si>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</si>
  <si>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</si>
  <si>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</si>
  <si>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</si>
  <si>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</si>
  <si>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</si>
  <si>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</si>
  <si>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</si>
  <si>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</si>
  <si>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</si>
  <si>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</si>
  <si>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</si>
  <si>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</si>
  <si>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</si>
  <si>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</si>
  <si>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</si>
  <si>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</si>
  <si>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</si>
  <si>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</si>
  <si>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</si>
  <si>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</si>
  <si>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</si>
  <si>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</si>
  <si>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</si>
  <si>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</si>
  <si>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</si>
  <si>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</si>
  <si>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</si>
  <si>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</si>
  <si>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</si>
  <si>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</si>
  <si>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</si>
  <si>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</si>
  <si>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</si>
  <si>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</si>
  <si>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</si>
  <si>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</si>
  <si>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</si>
  <si>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</si>
  <si>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</si>
  <si>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</si>
  <si>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</si>
  <si>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</si>
  <si>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</si>
  <si>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</si>
  <si>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</si>
  <si>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</si>
  <si>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</si>
  <si>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</si>
  <si>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</si>
  <si>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</si>
  <si>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</si>
  <si>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</si>
  <si>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</si>
  <si>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</si>
  <si>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</si>
  <si>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</si>
  <si>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</si>
  <si>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</si>
  <si>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</si>
  <si>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</si>
  <si>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</si>
  <si>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</si>
  <si>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</si>
  <si>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</si>
  <si>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</si>
  <si>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</si>
  <si>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</si>
  <si>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</si>
  <si>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</si>
  <si>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</si>
  <si>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</si>
  <si>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</si>
  <si>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</si>
  <si>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</si>
  <si>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</si>
  <si>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</si>
  <si>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LH9562-00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</si>
</sst>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144.5113925436733</c:v>
                </c:pt>
                <c:pt idx="1">
                  <c:v>127.70070548812106</c:v>
                </c:pt>
                <c:pt idx="2">
                  <c:v>111.28763486177051</c:v>
                </c:pt>
                <c:pt idx="3">
                  <c:v>85.82968522107238</c:v>
                </c:pt>
                <c:pt idx="4">
                  <c:v>71.1995953800534</c:v>
                </c:pt>
                <c:pt idx="5">
                  <c:v>55.6762045650641</c:v>
                </c:pt>
                <c:pt idx="6">
                  <c:v>40.848340112936896</c:v>
                </c:pt>
                <c:pt idx="7">
                  <c:v>27.547161253120446</c:v>
                </c:pt>
                <c:pt idx="8">
                  <c:v>16.34679856237611</c:v>
                </c:pt>
                <c:pt idx="9">
                  <c:v>7.817600607872056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7.813140031926459</c:v>
                </c:pt>
                <c:pt idx="1">
                  <c:v>19.933203332997447</c:v>
                </c:pt>
                <c:pt idx="2">
                  <c:v>31.325827982562174</c:v>
                </c:pt>
                <c:pt idx="3">
                  <c:v>45.83744728188938</c:v>
                </c:pt>
                <c:pt idx="4">
                  <c:v>53.70817734085938</c:v>
                </c:pt>
                <c:pt idx="5">
                  <c:v>61.15493623514548</c:v>
                </c:pt>
                <c:pt idx="6">
                  <c:v>68.61226562748963</c:v>
                </c:pt>
                <c:pt idx="7">
                  <c:v>76.70274343321712</c:v>
                </c:pt>
                <c:pt idx="8">
                  <c:v>84.60480123890694</c:v>
                </c:pt>
                <c:pt idx="9">
                  <c:v>90.69100097720921</c:v>
                </c:pt>
                <c:pt idx="10">
                  <c:v>95.81954150035985</c:v>
                </c:pt>
              </c:numCache>
            </c:numRef>
          </c:yVal>
          <c:smooth val="0"/>
        </c:ser>
        <c:axId val="19354340"/>
        <c:axId val="3997133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144.5113925436733</c:v>
                </c:pt>
                <c:pt idx="1">
                  <c:v>127.70070548812106</c:v>
                </c:pt>
                <c:pt idx="2">
                  <c:v>111.28763486177051</c:v>
                </c:pt>
                <c:pt idx="3">
                  <c:v>85.82968522107238</c:v>
                </c:pt>
                <c:pt idx="4">
                  <c:v>71.1995953800534</c:v>
                </c:pt>
                <c:pt idx="5">
                  <c:v>55.6762045650641</c:v>
                </c:pt>
                <c:pt idx="6">
                  <c:v>40.848340112936896</c:v>
                </c:pt>
                <c:pt idx="7">
                  <c:v>27.547161253120446</c:v>
                </c:pt>
                <c:pt idx="8">
                  <c:v>16.34679856237611</c:v>
                </c:pt>
                <c:pt idx="9">
                  <c:v>7.817600607872056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132.50596495284717</c:v>
                </c:pt>
                <c:pt idx="1">
                  <c:v>298.72330686113054</c:v>
                </c:pt>
                <c:pt idx="2">
                  <c:v>409.11759283733727</c:v>
                </c:pt>
                <c:pt idx="3">
                  <c:v>461.69726700749766</c:v>
                </c:pt>
                <c:pt idx="4">
                  <c:v>448.7634171261396</c:v>
                </c:pt>
                <c:pt idx="5">
                  <c:v>399.5774862545033</c:v>
                </c:pt>
                <c:pt idx="6">
                  <c:v>328.9177173878774</c:v>
                </c:pt>
                <c:pt idx="7">
                  <c:v>247.96661489132956</c:v>
                </c:pt>
                <c:pt idx="8">
                  <c:v>162.30275109142724</c:v>
                </c:pt>
                <c:pt idx="9">
                  <c:v>83.20339602226669</c:v>
                </c:pt>
                <c:pt idx="10">
                  <c:v>0</c:v>
                </c:pt>
              </c:numCache>
            </c:numRef>
          </c:yVal>
          <c:smooth val="0"/>
        </c:ser>
        <c:axId val="24197678"/>
        <c:axId val="16452511"/>
      </c:scatterChart>
      <c:valAx>
        <c:axId val="1935434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9971333"/>
        <c:crosses val="autoZero"/>
        <c:crossBetween val="midCat"/>
        <c:dispUnits/>
        <c:majorUnit val="10"/>
      </c:valAx>
      <c:valAx>
        <c:axId val="399713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9354340"/>
        <c:crosses val="autoZero"/>
        <c:crossBetween val="midCat"/>
        <c:dispUnits/>
      </c:valAx>
      <c:valAx>
        <c:axId val="24197678"/>
        <c:scaling>
          <c:orientation val="minMax"/>
        </c:scaling>
        <c:axPos val="b"/>
        <c:delete val="1"/>
        <c:majorTickMark val="in"/>
        <c:minorTickMark val="none"/>
        <c:tickLblPos val="nextTo"/>
        <c:crossAx val="16452511"/>
        <c:crosses val="max"/>
        <c:crossBetween val="midCat"/>
        <c:dispUnits/>
      </c:valAx>
      <c:valAx>
        <c:axId val="1645251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19767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3854872"/>
        <c:axId val="57584985"/>
      </c:scatterChart>
      <c:valAx>
        <c:axId val="1385487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7584985"/>
        <c:crosses val="autoZero"/>
        <c:crossBetween val="midCat"/>
        <c:dispUnits/>
      </c:valAx>
      <c:valAx>
        <c:axId val="5758498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8548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68.2093772806138</c:v>
                </c:pt>
                <c:pt idx="1">
                  <c:v>60.27473299039314</c:v>
                </c:pt>
                <c:pt idx="2">
                  <c:v>52.52776365475568</c:v>
                </c:pt>
                <c:pt idx="3">
                  <c:v>40.511611424346164</c:v>
                </c:pt>
                <c:pt idx="4">
                  <c:v>33.606209019385204</c:v>
                </c:pt>
                <c:pt idx="5">
                  <c:v>26.279168554710253</c:v>
                </c:pt>
                <c:pt idx="6">
                  <c:v>19.280416533306212</c:v>
                </c:pt>
                <c:pt idx="7">
                  <c:v>13.00226011147285</c:v>
                </c:pt>
                <c:pt idx="8">
                  <c:v>7.715688921441524</c:v>
                </c:pt>
                <c:pt idx="9">
                  <c:v>3.6899074869156103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198.45375681093205</c:v>
                </c:pt>
                <c:pt idx="1">
                  <c:v>506.30336465813514</c:v>
                </c:pt>
                <c:pt idx="2">
                  <c:v>795.6760307570792</c:v>
                </c:pt>
                <c:pt idx="3">
                  <c:v>1164.2711609599903</c:v>
                </c:pt>
                <c:pt idx="4">
                  <c:v>1364.1877044578282</c:v>
                </c:pt>
                <c:pt idx="5">
                  <c:v>1553.335380372695</c:v>
                </c:pt>
                <c:pt idx="6">
                  <c:v>1742.7515469382365</c:v>
                </c:pt>
                <c:pt idx="7">
                  <c:v>1948.2496832037148</c:v>
                </c:pt>
                <c:pt idx="8">
                  <c:v>2148.9619514682363</c:v>
                </c:pt>
                <c:pt idx="9">
                  <c:v>2303.551424821114</c:v>
                </c:pt>
                <c:pt idx="10">
                  <c:v>2433.81635410914</c:v>
                </c:pt>
              </c:numCache>
            </c:numRef>
          </c:yVal>
          <c:smooth val="0"/>
        </c:ser>
        <c:axId val="48502818"/>
        <c:axId val="3387217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68.2093772806138</c:v>
                </c:pt>
                <c:pt idx="1">
                  <c:v>60.27473299039314</c:v>
                </c:pt>
                <c:pt idx="2">
                  <c:v>52.52776365475568</c:v>
                </c:pt>
                <c:pt idx="3">
                  <c:v>40.511611424346164</c:v>
                </c:pt>
                <c:pt idx="4">
                  <c:v>33.606209019385204</c:v>
                </c:pt>
                <c:pt idx="5">
                  <c:v>26.279168554710253</c:v>
                </c:pt>
                <c:pt idx="6">
                  <c:v>19.280416533306212</c:v>
                </c:pt>
                <c:pt idx="7">
                  <c:v>13.00226011147285</c:v>
                </c:pt>
                <c:pt idx="8">
                  <c:v>7.715688921441524</c:v>
                </c:pt>
                <c:pt idx="9">
                  <c:v>3.6899074869156103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132.50596495284717</c:v>
                </c:pt>
                <c:pt idx="1">
                  <c:v>298.72330686113054</c:v>
                </c:pt>
                <c:pt idx="2">
                  <c:v>409.11759283733727</c:v>
                </c:pt>
                <c:pt idx="3">
                  <c:v>461.69726700749766</c:v>
                </c:pt>
                <c:pt idx="4">
                  <c:v>448.7634171261396</c:v>
                </c:pt>
                <c:pt idx="5">
                  <c:v>399.5774862545033</c:v>
                </c:pt>
                <c:pt idx="6">
                  <c:v>328.9177173878774</c:v>
                </c:pt>
                <c:pt idx="7">
                  <c:v>247.96661489132956</c:v>
                </c:pt>
                <c:pt idx="8">
                  <c:v>162.30275109142724</c:v>
                </c:pt>
                <c:pt idx="9">
                  <c:v>83.20339602226669</c:v>
                </c:pt>
                <c:pt idx="10">
                  <c:v>0</c:v>
                </c:pt>
              </c:numCache>
            </c:numRef>
          </c:yVal>
          <c:smooth val="0"/>
        </c:ser>
        <c:axId val="36414156"/>
        <c:axId val="59291949"/>
      </c:scatterChart>
      <c:valAx>
        <c:axId val="4850281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3872179"/>
        <c:crosses val="autoZero"/>
        <c:crossBetween val="midCat"/>
        <c:dispUnits/>
        <c:majorUnit val="5"/>
      </c:valAx>
      <c:valAx>
        <c:axId val="3387217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8502818"/>
        <c:crosses val="autoZero"/>
        <c:crossBetween val="midCat"/>
        <c:dispUnits/>
      </c:valAx>
      <c:valAx>
        <c:axId val="36414156"/>
        <c:scaling>
          <c:orientation val="minMax"/>
        </c:scaling>
        <c:axPos val="b"/>
        <c:delete val="1"/>
        <c:majorTickMark val="in"/>
        <c:minorTickMark val="none"/>
        <c:tickLblPos val="nextTo"/>
        <c:crossAx val="59291949"/>
        <c:crosses val="max"/>
        <c:crossBetween val="midCat"/>
        <c:dispUnits/>
      </c:valAx>
      <c:valAx>
        <c:axId val="5929194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41415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44" sqref="K44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49" t="s">
        <v>113</v>
      </c>
      <c r="K4" s="149"/>
      <c r="L4" s="150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1" t="s">
        <v>114</v>
      </c>
      <c r="K5" s="151"/>
      <c r="L5" s="151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1" t="s">
        <v>115</v>
      </c>
      <c r="K6" s="152"/>
      <c r="L6" s="152"/>
      <c r="M6" s="101"/>
      <c r="N6" s="17"/>
    </row>
    <row r="7" spans="1:14" ht="23.2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06"/>
      <c r="K7" s="106"/>
      <c r="L7" s="106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1" t="s">
        <v>116</v>
      </c>
      <c r="K8" s="152"/>
      <c r="L8" s="152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7.465373333333333</v>
      </c>
      <c r="C26" s="126">
        <v>1276.2766666666666</v>
      </c>
      <c r="D26" s="127">
        <v>11.141466666666666</v>
      </c>
      <c r="E26" s="128">
        <v>25854</v>
      </c>
      <c r="F26" s="84">
        <v>7.813140031926459</v>
      </c>
      <c r="G26" s="84">
        <v>144.5113925436733</v>
      </c>
      <c r="H26" s="85">
        <v>1320.844904318162</v>
      </c>
      <c r="I26" s="86">
        <v>132.50596495284717</v>
      </c>
      <c r="J26" s="87">
        <v>0.17762193693411152</v>
      </c>
      <c r="K26" s="86">
        <v>10.032190951546992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19.04596666666667</v>
      </c>
      <c r="C27" s="126">
        <v>1288.99</v>
      </c>
      <c r="D27" s="127">
        <v>11.2376</v>
      </c>
      <c r="E27" s="128">
        <v>25947</v>
      </c>
      <c r="F27" s="84">
        <v>19.933203332997447</v>
      </c>
      <c r="G27" s="84">
        <v>127.70070548812106</v>
      </c>
      <c r="H27" s="85">
        <v>1334.0021937905847</v>
      </c>
      <c r="I27" s="86">
        <v>298.72330686113054</v>
      </c>
      <c r="J27" s="87">
        <v>0.40043338721331173</v>
      </c>
      <c r="K27" s="86">
        <v>22.393346293552153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29.9315</v>
      </c>
      <c r="C28" s="126">
        <v>1284.4633333333334</v>
      </c>
      <c r="D28" s="127">
        <v>11.1825</v>
      </c>
      <c r="E28" s="128">
        <v>26054</v>
      </c>
      <c r="F28" s="84">
        <v>31.325827982562174</v>
      </c>
      <c r="G28" s="84">
        <v>111.28763486177051</v>
      </c>
      <c r="H28" s="85">
        <v>1329.3174535956318</v>
      </c>
      <c r="I28" s="86">
        <v>409.11759283733727</v>
      </c>
      <c r="J28" s="87">
        <v>0.5484150038034011</v>
      </c>
      <c r="K28" s="86">
        <v>30.77714526409531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43.7972</v>
      </c>
      <c r="C29" s="126">
        <v>1241.9966666666667</v>
      </c>
      <c r="D29" s="127">
        <v>10.790466666666667</v>
      </c>
      <c r="E29" s="128">
        <v>26728</v>
      </c>
      <c r="F29" s="84">
        <v>45.83744728188938</v>
      </c>
      <c r="G29" s="84">
        <v>85.82968522107238</v>
      </c>
      <c r="H29" s="85">
        <v>1285.3678290862822</v>
      </c>
      <c r="I29" s="86">
        <v>461.69726700749766</v>
      </c>
      <c r="J29" s="87">
        <v>0.6188971407607207</v>
      </c>
      <c r="K29" s="86">
        <v>35.91975075692153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51.3176</v>
      </c>
      <c r="C30" s="126">
        <v>1199.8633333333335</v>
      </c>
      <c r="D30" s="127">
        <v>10.401433333333332</v>
      </c>
      <c r="E30" s="128">
        <v>27210</v>
      </c>
      <c r="F30" s="84">
        <v>53.70817734085938</v>
      </c>
      <c r="G30" s="84">
        <v>71.1995953800534</v>
      </c>
      <c r="H30" s="85">
        <v>1241.7631780817153</v>
      </c>
      <c r="I30" s="86">
        <v>448.7634171261396</v>
      </c>
      <c r="J30" s="87">
        <v>0.6015595403835651</v>
      </c>
      <c r="K30" s="86">
        <v>36.14088059020936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58.4329</v>
      </c>
      <c r="C31" s="126">
        <v>1140.89</v>
      </c>
      <c r="D31" s="127">
        <v>9.86568</v>
      </c>
      <c r="E31" s="128">
        <v>28039</v>
      </c>
      <c r="F31" s="84">
        <v>61.15493623514548</v>
      </c>
      <c r="G31" s="84">
        <v>55.6762045650641</v>
      </c>
      <c r="H31" s="85">
        <v>1180.730465615513</v>
      </c>
      <c r="I31" s="86">
        <v>399.5774862545033</v>
      </c>
      <c r="J31" s="87">
        <v>0.5356266571776183</v>
      </c>
      <c r="K31" s="86">
        <v>33.84301747328922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65.5583</v>
      </c>
      <c r="C32" s="126">
        <v>1070.3333333333333</v>
      </c>
      <c r="D32" s="127">
        <v>9.2308</v>
      </c>
      <c r="E32" s="128">
        <v>29033</v>
      </c>
      <c r="F32" s="84">
        <v>68.61226562748963</v>
      </c>
      <c r="G32" s="84">
        <v>40.848340112936896</v>
      </c>
      <c r="H32" s="85">
        <v>1107.7099238581025</v>
      </c>
      <c r="I32" s="86">
        <v>328.9177173878774</v>
      </c>
      <c r="J32" s="87">
        <v>0.4409084683483611</v>
      </c>
      <c r="K32" s="86">
        <v>29.69482187365604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73.28866666666667</v>
      </c>
      <c r="C33" s="126">
        <v>991.6543333333333</v>
      </c>
      <c r="D33" s="127">
        <v>8.521313333333334</v>
      </c>
      <c r="E33" s="128">
        <v>30445</v>
      </c>
      <c r="F33" s="84">
        <v>76.70274343321712</v>
      </c>
      <c r="G33" s="84">
        <v>27.547161253120446</v>
      </c>
      <c r="H33" s="85">
        <v>1026.2834127096457</v>
      </c>
      <c r="I33" s="86">
        <v>247.96661489132956</v>
      </c>
      <c r="J33" s="87">
        <v>0.33239492612778765</v>
      </c>
      <c r="K33" s="86">
        <v>24.16150081882617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80.839</v>
      </c>
      <c r="C34" s="126">
        <v>905.056</v>
      </c>
      <c r="D34" s="127">
        <v>7.747243333333333</v>
      </c>
      <c r="E34" s="128">
        <v>31848</v>
      </c>
      <c r="F34" s="84">
        <v>84.60480123890694</v>
      </c>
      <c r="G34" s="84">
        <v>16.34679856237611</v>
      </c>
      <c r="H34" s="85">
        <v>936.6610210345552</v>
      </c>
      <c r="I34" s="86">
        <v>162.30275109142724</v>
      </c>
      <c r="J34" s="87">
        <v>0.21756400950593466</v>
      </c>
      <c r="K34" s="86">
        <v>17.32880304162217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86.65429999999999</v>
      </c>
      <c r="C35" s="126">
        <v>839.3583333333332</v>
      </c>
      <c r="D35" s="127">
        <v>7.170443333333334</v>
      </c>
      <c r="E35" s="128">
        <v>33317</v>
      </c>
      <c r="F35" s="84">
        <v>90.69100097720921</v>
      </c>
      <c r="G35" s="84">
        <v>7.817600607872056</v>
      </c>
      <c r="H35" s="85">
        <v>868.6691580563662</v>
      </c>
      <c r="I35" s="86">
        <v>83.20339602226669</v>
      </c>
      <c r="J35" s="87">
        <v>0.11153270244271674</v>
      </c>
      <c r="K35" s="86">
        <v>9.580114309209126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91.55456666666667</v>
      </c>
      <c r="C36" s="126">
        <v>804.7456666666667</v>
      </c>
      <c r="D36" s="127">
        <v>6.85851</v>
      </c>
      <c r="E36" s="128">
        <v>34133</v>
      </c>
      <c r="F36" s="84">
        <v>95.81954150035985</v>
      </c>
      <c r="G36" s="84">
        <v>0</v>
      </c>
      <c r="H36" s="85">
        <v>832.8477992667126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465.07398622493446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0.5917617616514801</v>
      </c>
      <c r="BD41" s="5">
        <f aca="true" t="shared" si="0" ref="BD41:BD50">IF(ISERR(($BE$21*0.4912-B26*0.03607)/($BE$21*0.4912)),0,($BE$21*0.4912-B26*0.03607)/($BE$21*0.4912))</f>
        <v>0.9807405720005048</v>
      </c>
      <c r="BF41">
        <f aca="true" t="shared" si="1" ref="BF41:BF50">(I26*63025)/(746*E26)</f>
        <v>0.4329938336532984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0.5820111529478778</v>
      </c>
      <c r="BD42" s="5">
        <f t="shared" si="0"/>
        <v>0.9508645572941938</v>
      </c>
      <c r="BF42">
        <f t="shared" si="1"/>
        <v>0.9726486387296785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0.582630300681404</v>
      </c>
      <c r="BD43" s="5">
        <f t="shared" si="0"/>
        <v>0.9227816823851329</v>
      </c>
      <c r="BF43">
        <f t="shared" si="1"/>
        <v>1.3266237665889828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0.580432780947194</v>
      </c>
      <c r="BD44" s="5">
        <f t="shared" si="0"/>
        <v>0.887010470566398</v>
      </c>
      <c r="BF44">
        <f t="shared" si="1"/>
        <v>1.4593681643386869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0.5809558918992713</v>
      </c>
      <c r="BD45" s="5">
        <f t="shared" si="0"/>
        <v>0.8676090828714664</v>
      </c>
      <c r="BF45">
        <f t="shared" si="1"/>
        <v>1.3933586928582944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0.5794812958801928</v>
      </c>
      <c r="BD46" s="5">
        <f t="shared" si="0"/>
        <v>0.8492527861497832</v>
      </c>
      <c r="BF46">
        <f t="shared" si="1"/>
        <v>1.2039612706808158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0.5780025612008153</v>
      </c>
      <c r="BD47" s="5">
        <f t="shared" si="0"/>
        <v>0.8308704330992185</v>
      </c>
      <c r="BF47">
        <f t="shared" si="1"/>
        <v>0.9571265875953385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0.5760163679866159</v>
      </c>
      <c r="BD48" s="5">
        <f t="shared" si="0"/>
        <v>0.8109273661448043</v>
      </c>
      <c r="BF48">
        <f t="shared" si="1"/>
        <v>0.6880995309313127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0.5787003869531119</v>
      </c>
      <c r="BD49" s="5">
        <f t="shared" si="0"/>
        <v>0.7914487554025612</v>
      </c>
      <c r="BF49">
        <f t="shared" si="1"/>
        <v>0.4305442005498471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0.6015496931057271</v>
      </c>
      <c r="BD50" s="5">
        <f t="shared" si="0"/>
        <v>0.7764462435863897</v>
      </c>
      <c r="BF50">
        <f t="shared" si="1"/>
        <v>0.2109838392247868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189.62048266666665</v>
      </c>
      <c r="C58" s="143">
        <f>AIRFLOW!C26</f>
        <v>1276.2766666666666</v>
      </c>
      <c r="D58" s="144">
        <f>AIRFLOW!D26</f>
        <v>11.141466666666666</v>
      </c>
      <c r="E58" s="145">
        <f>AIRFLOW!E26</f>
        <v>25854</v>
      </c>
      <c r="F58" s="74">
        <f>25.4*AIRFLOW!F26</f>
        <v>198.45375681093205</v>
      </c>
      <c r="G58" s="75">
        <f>AIRFLOW!G26*0.472</f>
        <v>68.2093772806138</v>
      </c>
      <c r="H58" s="74">
        <f>AIRFLOW!H26</f>
        <v>1320.844904318162</v>
      </c>
      <c r="I58" s="75">
        <f>AIRFLOW!I26</f>
        <v>132.50596495284717</v>
      </c>
      <c r="J58" s="76">
        <f>AIRFLOW!J26</f>
        <v>0.17762193693411152</v>
      </c>
      <c r="K58" s="77">
        <f>AIRFLOW!K26</f>
        <v>10.032190951546992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483.76755333333335</v>
      </c>
      <c r="C59" s="143">
        <f>AIRFLOW!C27</f>
        <v>1288.99</v>
      </c>
      <c r="D59" s="144">
        <f>AIRFLOW!D27</f>
        <v>11.2376</v>
      </c>
      <c r="E59" s="145">
        <f>AIRFLOW!E27</f>
        <v>25947</v>
      </c>
      <c r="F59" s="74">
        <f>25.4*AIRFLOW!F27</f>
        <v>506.30336465813514</v>
      </c>
      <c r="G59" s="75">
        <f>AIRFLOW!G27*0.472</f>
        <v>60.27473299039314</v>
      </c>
      <c r="H59" s="74">
        <f>AIRFLOW!H27</f>
        <v>1334.0021937905847</v>
      </c>
      <c r="I59" s="75">
        <f>AIRFLOW!I27</f>
        <v>298.72330686113054</v>
      </c>
      <c r="J59" s="76">
        <f>AIRFLOW!J27</f>
        <v>0.40043338721331173</v>
      </c>
      <c r="K59" s="77">
        <f>AIRFLOW!K27</f>
        <v>22.393346293552153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760.2601</v>
      </c>
      <c r="C60" s="143">
        <f>AIRFLOW!C28</f>
        <v>1284.4633333333334</v>
      </c>
      <c r="D60" s="144">
        <f>AIRFLOW!D28</f>
        <v>11.1825</v>
      </c>
      <c r="E60" s="145">
        <f>AIRFLOW!E28</f>
        <v>26054</v>
      </c>
      <c r="F60" s="74">
        <f>25.4*AIRFLOW!F28</f>
        <v>795.6760307570792</v>
      </c>
      <c r="G60" s="75">
        <f>AIRFLOW!G28*0.472</f>
        <v>52.52776365475568</v>
      </c>
      <c r="H60" s="74">
        <f>AIRFLOW!H28</f>
        <v>1329.3174535956318</v>
      </c>
      <c r="I60" s="75">
        <f>AIRFLOW!I28</f>
        <v>409.11759283733727</v>
      </c>
      <c r="J60" s="76">
        <f>AIRFLOW!J28</f>
        <v>0.5484150038034011</v>
      </c>
      <c r="K60" s="77">
        <f>AIRFLOW!K28</f>
        <v>30.77714526409531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1112.44888</v>
      </c>
      <c r="C61" s="143">
        <f>AIRFLOW!C29</f>
        <v>1241.9966666666667</v>
      </c>
      <c r="D61" s="144">
        <f>AIRFLOW!D29</f>
        <v>10.790466666666667</v>
      </c>
      <c r="E61" s="145">
        <f>AIRFLOW!E29</f>
        <v>26728</v>
      </c>
      <c r="F61" s="74">
        <f>25.4*AIRFLOW!F29</f>
        <v>1164.2711609599903</v>
      </c>
      <c r="G61" s="75">
        <f>AIRFLOW!G29*0.472</f>
        <v>40.511611424346164</v>
      </c>
      <c r="H61" s="74">
        <f>AIRFLOW!H29</f>
        <v>1285.3678290862822</v>
      </c>
      <c r="I61" s="75">
        <f>AIRFLOW!I29</f>
        <v>461.69726700749766</v>
      </c>
      <c r="J61" s="76">
        <f>AIRFLOW!J29</f>
        <v>0.6188971407607207</v>
      </c>
      <c r="K61" s="77">
        <f>AIRFLOW!K29</f>
        <v>35.91975075692153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1303.46704</v>
      </c>
      <c r="C62" s="143">
        <f>AIRFLOW!C30</f>
        <v>1199.8633333333335</v>
      </c>
      <c r="D62" s="144">
        <f>AIRFLOW!D30</f>
        <v>10.401433333333332</v>
      </c>
      <c r="E62" s="145">
        <f>AIRFLOW!E30</f>
        <v>27210</v>
      </c>
      <c r="F62" s="74">
        <f>25.4*AIRFLOW!F30</f>
        <v>1364.1877044578282</v>
      </c>
      <c r="G62" s="75">
        <f>AIRFLOW!G30*0.472</f>
        <v>33.606209019385204</v>
      </c>
      <c r="H62" s="74">
        <f>AIRFLOW!H30</f>
        <v>1241.7631780817153</v>
      </c>
      <c r="I62" s="75">
        <f>AIRFLOW!I30</f>
        <v>448.7634171261396</v>
      </c>
      <c r="J62" s="76">
        <f>AIRFLOW!J30</f>
        <v>0.6015595403835651</v>
      </c>
      <c r="K62" s="77">
        <f>AIRFLOW!K30</f>
        <v>36.14088059020936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1484.1956599999999</v>
      </c>
      <c r="C63" s="143">
        <f>AIRFLOW!C31</f>
        <v>1140.89</v>
      </c>
      <c r="D63" s="144">
        <f>AIRFLOW!D31</f>
        <v>9.86568</v>
      </c>
      <c r="E63" s="145">
        <f>AIRFLOW!E31</f>
        <v>28039</v>
      </c>
      <c r="F63" s="74">
        <f>25.4*AIRFLOW!F31</f>
        <v>1553.335380372695</v>
      </c>
      <c r="G63" s="75">
        <f>AIRFLOW!G31*0.472</f>
        <v>26.279168554710253</v>
      </c>
      <c r="H63" s="74">
        <f>AIRFLOW!H31</f>
        <v>1180.730465615513</v>
      </c>
      <c r="I63" s="75">
        <f>AIRFLOW!I31</f>
        <v>399.5774862545033</v>
      </c>
      <c r="J63" s="76">
        <f>AIRFLOW!J31</f>
        <v>0.5356266571776183</v>
      </c>
      <c r="K63" s="77">
        <f>AIRFLOW!K31</f>
        <v>33.84301747328922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1665.18082</v>
      </c>
      <c r="C64" s="143">
        <f>AIRFLOW!C32</f>
        <v>1070.3333333333333</v>
      </c>
      <c r="D64" s="144">
        <f>AIRFLOW!D32</f>
        <v>9.2308</v>
      </c>
      <c r="E64" s="145">
        <f>AIRFLOW!E32</f>
        <v>29033</v>
      </c>
      <c r="F64" s="74">
        <f>25.4*AIRFLOW!F32</f>
        <v>1742.7515469382365</v>
      </c>
      <c r="G64" s="75">
        <f>AIRFLOW!G32*0.472</f>
        <v>19.280416533306212</v>
      </c>
      <c r="H64" s="74">
        <f>AIRFLOW!H32</f>
        <v>1107.7099238581025</v>
      </c>
      <c r="I64" s="75">
        <f>AIRFLOW!I32</f>
        <v>328.9177173878774</v>
      </c>
      <c r="J64" s="76">
        <f>AIRFLOW!J32</f>
        <v>0.4409084683483611</v>
      </c>
      <c r="K64" s="77">
        <f>AIRFLOW!K32</f>
        <v>29.69482187365604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1861.5321333333334</v>
      </c>
      <c r="C65" s="143">
        <f>AIRFLOW!C33</f>
        <v>991.6543333333333</v>
      </c>
      <c r="D65" s="144">
        <f>AIRFLOW!D33</f>
        <v>8.521313333333334</v>
      </c>
      <c r="E65" s="145">
        <f>AIRFLOW!E33</f>
        <v>30445</v>
      </c>
      <c r="F65" s="74">
        <f>25.4*AIRFLOW!F33</f>
        <v>1948.2496832037148</v>
      </c>
      <c r="G65" s="75">
        <f>AIRFLOW!G33*0.472</f>
        <v>13.00226011147285</v>
      </c>
      <c r="H65" s="74">
        <f>AIRFLOW!H33</f>
        <v>1026.2834127096457</v>
      </c>
      <c r="I65" s="75">
        <f>AIRFLOW!I33</f>
        <v>247.96661489132956</v>
      </c>
      <c r="J65" s="76">
        <f>AIRFLOW!J33</f>
        <v>0.33239492612778765</v>
      </c>
      <c r="K65" s="77">
        <f>AIRFLOW!K33</f>
        <v>24.16150081882617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2053.3106</v>
      </c>
      <c r="C66" s="143">
        <f>AIRFLOW!C34</f>
        <v>905.056</v>
      </c>
      <c r="D66" s="144">
        <f>AIRFLOW!D34</f>
        <v>7.747243333333333</v>
      </c>
      <c r="E66" s="145">
        <f>AIRFLOW!E34</f>
        <v>31848</v>
      </c>
      <c r="F66" s="74">
        <f>25.4*AIRFLOW!F34</f>
        <v>2148.9619514682363</v>
      </c>
      <c r="G66" s="75">
        <f>AIRFLOW!G34*0.472</f>
        <v>7.715688921441524</v>
      </c>
      <c r="H66" s="74">
        <f>AIRFLOW!H34</f>
        <v>936.6610210345552</v>
      </c>
      <c r="I66" s="75">
        <f>AIRFLOW!I34</f>
        <v>162.30275109142724</v>
      </c>
      <c r="J66" s="76">
        <f>AIRFLOW!J34</f>
        <v>0.21756400950593466</v>
      </c>
      <c r="K66" s="77">
        <f>AIRFLOW!K34</f>
        <v>17.32880304162217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2201.0192199999997</v>
      </c>
      <c r="C67" s="143">
        <f>AIRFLOW!C35</f>
        <v>839.3583333333332</v>
      </c>
      <c r="D67" s="144">
        <f>AIRFLOW!D35</f>
        <v>7.170443333333334</v>
      </c>
      <c r="E67" s="145">
        <f>AIRFLOW!E35</f>
        <v>33317</v>
      </c>
      <c r="F67" s="74">
        <f>25.4*AIRFLOW!F35</f>
        <v>2303.551424821114</v>
      </c>
      <c r="G67" s="75">
        <f>AIRFLOW!G35*0.472</f>
        <v>3.6899074869156103</v>
      </c>
      <c r="H67" s="74">
        <f>AIRFLOW!H35</f>
        <v>868.6691580563662</v>
      </c>
      <c r="I67" s="75">
        <f>AIRFLOW!I35</f>
        <v>83.20339602226669</v>
      </c>
      <c r="J67" s="76">
        <f>AIRFLOW!J35</f>
        <v>0.11153270244271674</v>
      </c>
      <c r="K67" s="77">
        <f>AIRFLOW!K35</f>
        <v>9.580114309209126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2325.485993333333</v>
      </c>
      <c r="C68" s="143">
        <f>AIRFLOW!C36</f>
        <v>804.7456666666667</v>
      </c>
      <c r="D68" s="144">
        <f>AIRFLOW!D36</f>
        <v>6.85851</v>
      </c>
      <c r="E68" s="145">
        <f>AIRFLOW!E36</f>
        <v>34133</v>
      </c>
      <c r="F68" s="74">
        <f>25.4*AIRFLOW!F36</f>
        <v>2433.81635410914</v>
      </c>
      <c r="G68" s="75">
        <f>AIRFLOW!G36*0.472</f>
        <v>0</v>
      </c>
      <c r="H68" s="74">
        <f>AIRFLOW!H36</f>
        <v>832.8477992667126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465.07398622493446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1.8593924163398237</v>
      </c>
      <c r="C74" s="143">
        <f>AIRFLOW!C26</f>
        <v>1276.2766666666666</v>
      </c>
      <c r="D74" s="144">
        <f>AIRFLOW!D26</f>
        <v>11.141466666666666</v>
      </c>
      <c r="E74" s="148">
        <f>AIRFLOW!E26</f>
        <v>25854</v>
      </c>
      <c r="F74" s="80">
        <f>AIRFLOW!F26*(0.07355/0.2952998)</f>
        <v>1.9460102897062277</v>
      </c>
      <c r="G74" s="80">
        <f>AIRFLOW!G26*0.472*(0.001*3600)</f>
        <v>245.55375821020965</v>
      </c>
      <c r="H74" s="79">
        <f>AIRFLOW!H26</f>
        <v>1320.844904318162</v>
      </c>
      <c r="I74" s="81">
        <f>AIRFLOW!I26</f>
        <v>132.50596495284717</v>
      </c>
      <c r="J74" s="82">
        <f>AIRFLOW!J26</f>
        <v>0.17762193693411152</v>
      </c>
      <c r="K74" s="80">
        <f>AIRFLOW!K26</f>
        <v>10.032190951546992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4.743758202116403</v>
      </c>
      <c r="C75" s="143">
        <f>AIRFLOW!C27</f>
        <v>1288.99</v>
      </c>
      <c r="D75" s="144">
        <f>AIRFLOW!D27</f>
        <v>11.2376</v>
      </c>
      <c r="E75" s="148">
        <f>AIRFLOW!E27</f>
        <v>25947</v>
      </c>
      <c r="F75" s="80">
        <f>AIRFLOW!F27*(0.07355/0.2952998)</f>
        <v>4.9647412735869185</v>
      </c>
      <c r="G75" s="80">
        <f>AIRFLOW!G27*0.472*(0.001*3600)</f>
        <v>216.9890387654153</v>
      </c>
      <c r="H75" s="79">
        <f>AIRFLOW!H27</f>
        <v>1334.0021937905847</v>
      </c>
      <c r="I75" s="81">
        <f>AIRFLOW!I27</f>
        <v>298.72330686113054</v>
      </c>
      <c r="J75" s="82">
        <f>AIRFLOW!J27</f>
        <v>0.40043338721331173</v>
      </c>
      <c r="K75" s="80">
        <f>AIRFLOW!K27</f>
        <v>22.393346293552153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7.4550061496824584</v>
      </c>
      <c r="C76" s="143">
        <f>AIRFLOW!C28</f>
        <v>1284.4633333333334</v>
      </c>
      <c r="D76" s="144">
        <f>AIRFLOW!D28</f>
        <v>11.1825</v>
      </c>
      <c r="E76" s="148">
        <f>AIRFLOW!E28</f>
        <v>26054</v>
      </c>
      <c r="F76" s="80">
        <f>AIRFLOW!F28*(0.07355/0.2952998)</f>
        <v>7.80228990374341</v>
      </c>
      <c r="G76" s="80">
        <f>AIRFLOW!G28*0.472*(0.001*3600)</f>
        <v>189.09994915712045</v>
      </c>
      <c r="H76" s="79">
        <f>AIRFLOW!H28</f>
        <v>1329.3174535956318</v>
      </c>
      <c r="I76" s="81">
        <f>AIRFLOW!I28</f>
        <v>409.11759283733727</v>
      </c>
      <c r="J76" s="82">
        <f>AIRFLOW!J28</f>
        <v>0.5484150038034011</v>
      </c>
      <c r="K76" s="80">
        <f>AIRFLOW!K28</f>
        <v>30.77714526409531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10.908520967504888</v>
      </c>
      <c r="C77" s="143">
        <f>AIRFLOW!C29</f>
        <v>1241.9966666666667</v>
      </c>
      <c r="D77" s="144">
        <f>AIRFLOW!D29</f>
        <v>10.790466666666667</v>
      </c>
      <c r="E77" s="148">
        <f>AIRFLOW!E29</f>
        <v>26728</v>
      </c>
      <c r="F77" s="80">
        <f>AIRFLOW!F29*(0.07355/0.2952998)</f>
        <v>11.416683138908201</v>
      </c>
      <c r="G77" s="80">
        <f>AIRFLOW!G29*0.472*(0.001*3600)</f>
        <v>145.8418011276462</v>
      </c>
      <c r="H77" s="79">
        <f>AIRFLOW!H29</f>
        <v>1285.3678290862822</v>
      </c>
      <c r="I77" s="81">
        <f>AIRFLOW!I29</f>
        <v>461.69726700749766</v>
      </c>
      <c r="J77" s="82">
        <f>AIRFLOW!J29</f>
        <v>0.6188971407607207</v>
      </c>
      <c r="K77" s="80">
        <f>AIRFLOW!K29</f>
        <v>35.91975075692153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12.781618815861034</v>
      </c>
      <c r="C78" s="143">
        <f>AIRFLOW!C30</f>
        <v>1199.8633333333335</v>
      </c>
      <c r="D78" s="144">
        <f>AIRFLOW!D30</f>
        <v>10.401433333333332</v>
      </c>
      <c r="E78" s="148">
        <f>AIRFLOW!E30</f>
        <v>27210</v>
      </c>
      <c r="F78" s="80">
        <f>AIRFLOW!F30*(0.07355/0.2952998)</f>
        <v>13.377037314011753</v>
      </c>
      <c r="G78" s="80">
        <f>AIRFLOW!G30*0.472*(0.001*3600)</f>
        <v>120.98235246978673</v>
      </c>
      <c r="H78" s="79">
        <f>AIRFLOW!H30</f>
        <v>1241.7631780817153</v>
      </c>
      <c r="I78" s="81">
        <f>AIRFLOW!I30</f>
        <v>448.7634171261396</v>
      </c>
      <c r="J78" s="82">
        <f>AIRFLOW!J30</f>
        <v>0.6015595403835651</v>
      </c>
      <c r="K78" s="80">
        <f>AIRFLOW!K30</f>
        <v>36.14088059020936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14.553818847828547</v>
      </c>
      <c r="C79" s="143">
        <f>AIRFLOW!C31</f>
        <v>1140.89</v>
      </c>
      <c r="D79" s="144">
        <f>AIRFLOW!D31</f>
        <v>9.86568</v>
      </c>
      <c r="E79" s="148">
        <f>AIRFLOW!E31</f>
        <v>28039</v>
      </c>
      <c r="F79" s="80">
        <f>AIRFLOW!F31*(0.07355/0.2952998)</f>
        <v>15.231793452264276</v>
      </c>
      <c r="G79" s="80">
        <f>AIRFLOW!G31*0.472*(0.001*3600)</f>
        <v>94.60500679695691</v>
      </c>
      <c r="H79" s="79">
        <f>AIRFLOW!H31</f>
        <v>1180.730465615513</v>
      </c>
      <c r="I79" s="81">
        <f>AIRFLOW!I31</f>
        <v>399.5774862545033</v>
      </c>
      <c r="J79" s="82">
        <f>AIRFLOW!J31</f>
        <v>0.5356266571776183</v>
      </c>
      <c r="K79" s="80">
        <f>AIRFLOW!K31</f>
        <v>33.84301747328922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16.328534475810685</v>
      </c>
      <c r="C80" s="143">
        <f>AIRFLOW!C32</f>
        <v>1070.3333333333333</v>
      </c>
      <c r="D80" s="144">
        <f>AIRFLOW!D32</f>
        <v>9.2308</v>
      </c>
      <c r="E80" s="148">
        <f>AIRFLOW!E32</f>
        <v>29033</v>
      </c>
      <c r="F80" s="80">
        <f>AIRFLOW!F32*(0.07355/0.2952998)</f>
        <v>17.089182372971003</v>
      </c>
      <c r="G80" s="80">
        <f>AIRFLOW!G32*0.472*(0.001*3600)</f>
        <v>69.40949951990237</v>
      </c>
      <c r="H80" s="79">
        <f>AIRFLOW!H32</f>
        <v>1107.7099238581025</v>
      </c>
      <c r="I80" s="81">
        <f>AIRFLOW!I32</f>
        <v>328.9177173878774</v>
      </c>
      <c r="J80" s="82">
        <f>AIRFLOW!J32</f>
        <v>0.4409084683483611</v>
      </c>
      <c r="K80" s="80">
        <f>AIRFLOW!K32</f>
        <v>29.69482187365604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18.253928493461</v>
      </c>
      <c r="C81" s="143">
        <f>AIRFLOW!C33</f>
        <v>991.6543333333333</v>
      </c>
      <c r="D81" s="144">
        <f>AIRFLOW!D33</f>
        <v>8.521313333333334</v>
      </c>
      <c r="E81" s="148">
        <f>AIRFLOW!E33</f>
        <v>30445</v>
      </c>
      <c r="F81" s="80">
        <f>AIRFLOW!F33*(0.07355/0.2952998)</f>
        <v>19.104268880348446</v>
      </c>
      <c r="G81" s="80">
        <f>AIRFLOW!G33*0.472*(0.001*3600)</f>
        <v>46.808136401302264</v>
      </c>
      <c r="H81" s="79">
        <f>AIRFLOW!H33</f>
        <v>1026.2834127096457</v>
      </c>
      <c r="I81" s="81">
        <f>AIRFLOW!I33</f>
        <v>247.96661489132956</v>
      </c>
      <c r="J81" s="82">
        <f>AIRFLOW!J33</f>
        <v>0.33239492612778765</v>
      </c>
      <c r="K81" s="80">
        <f>AIRFLOW!K33</f>
        <v>24.16150081882617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20.134481804593165</v>
      </c>
      <c r="C82" s="143">
        <f>AIRFLOW!C34</f>
        <v>905.056</v>
      </c>
      <c r="D82" s="144">
        <f>AIRFLOW!D34</f>
        <v>7.747243333333333</v>
      </c>
      <c r="E82" s="148">
        <f>AIRFLOW!E34</f>
        <v>31848</v>
      </c>
      <c r="F82" s="80">
        <f>AIRFLOW!F34*(0.07355/0.2952998)</f>
        <v>21.072425823253543</v>
      </c>
      <c r="G82" s="80">
        <f>AIRFLOW!G34*0.472*(0.001*3600)</f>
        <v>27.776480117189486</v>
      </c>
      <c r="H82" s="79">
        <f>AIRFLOW!H34</f>
        <v>936.6610210345552</v>
      </c>
      <c r="I82" s="81">
        <f>AIRFLOW!I34</f>
        <v>162.30275109142724</v>
      </c>
      <c r="J82" s="82">
        <f>AIRFLOW!J34</f>
        <v>0.21756400950593466</v>
      </c>
      <c r="K82" s="80">
        <f>AIRFLOW!K34</f>
        <v>17.32880304162217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21.58289225051964</v>
      </c>
      <c r="C83" s="143">
        <f>AIRFLOW!C35</f>
        <v>839.3583333333332</v>
      </c>
      <c r="D83" s="144">
        <f>AIRFLOW!D35</f>
        <v>7.170443333333334</v>
      </c>
      <c r="E83" s="148">
        <f>AIRFLOW!E35</f>
        <v>33317</v>
      </c>
      <c r="F83" s="80">
        <f>AIRFLOW!F35*(0.07355/0.2952998)</f>
        <v>22.588308972351957</v>
      </c>
      <c r="G83" s="80">
        <f>AIRFLOW!G35*0.472*(0.001*3600)</f>
        <v>13.283666952896198</v>
      </c>
      <c r="H83" s="79">
        <f>AIRFLOW!H35</f>
        <v>868.6691580563662</v>
      </c>
      <c r="I83" s="81">
        <f>AIRFLOW!I35</f>
        <v>83.20339602226669</v>
      </c>
      <c r="J83" s="82">
        <f>AIRFLOW!J35</f>
        <v>0.11153270244271674</v>
      </c>
      <c r="K83" s="80">
        <f>AIRFLOW!K35</f>
        <v>9.580114309209126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22.803396339358624</v>
      </c>
      <c r="C84" s="143">
        <f>AIRFLOW!C36</f>
        <v>804.7456666666667</v>
      </c>
      <c r="D84" s="144">
        <f>AIRFLOW!D36</f>
        <v>6.85851</v>
      </c>
      <c r="E84" s="148">
        <f>AIRFLOW!E36</f>
        <v>34133</v>
      </c>
      <c r="F84" s="80">
        <f>AIRFLOW!F36*(0.07355/0.2952998)</f>
        <v>23.865668982340885</v>
      </c>
      <c r="G84" s="80">
        <f>AIRFLOW!G36*0.472*(0.001*3600)</f>
        <v>0</v>
      </c>
      <c r="H84" s="79">
        <f>AIRFLOW!H36</f>
        <v>832.8477992667126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465.07398622493446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86.24 in H2O, 2190 mm H2O or 21.48 kPa, Maximum open watts = 1493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86.23758735032386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2190.434718698226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21.4791020841068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1492.554741879523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2010-06-30T13:46:54Z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187356545</vt:i4>
  </property>
  <property fmtid="{D5CDD505-2E9C-101B-9397-08002B2CF9AE}" pid="3" name="_EmailSubject">
    <vt:lpwstr>I need Product bulletin and diagram for 6500-318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