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<sst xmlns="http://schemas.openxmlformats.org/spreadsheetml/2006/main" count="78" uniqueCount="30">
  <si>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</si>
  <si>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</si>
  <si>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</si>
  <si>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</si>
  <si>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</si>
  <si>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</si>
  <si>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</si>
  <si>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</si>
  <si>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</si>
  <si>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</si>
  <si>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</si>
  <si>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</si>
  <si>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</si>
  <si>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</si>
  <si>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</si>
  <si>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</si>
  <si>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</si>
  <si>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</si>
  <si>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</si>
  <si>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</si>
  <si>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</si>
  <si>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</si>
  <si>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</si>
  <si>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</si>
  <si>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</si>
  <si>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106.09 inH20, 2695 mmH20 or 26.42 Pa, Maximum open watts = 1379 watts.</t>
  </si>
  <si>
    <t>LIGHTHOUSE</t>
  </si>
  <si>
    <t>VACUUM</t>
  </si>
  <si>
    <t>MOTORS</t>
  </si>
  <si>
    <t>LH6500-242UP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</si>
</sst>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7877225"/>
        <c:axId val="511329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7543619"/>
        <c:axId val="48130524"/>
      </c:scatterChart>
      <c:valAx>
        <c:axId val="5787722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132978"/>
        <c:crosses val="autoZero"/>
        <c:crossBetween val="midCat"/>
        <c:dispUnits/>
        <c:majorUnit val="10"/>
      </c:valAx>
      <c:valAx>
        <c:axId val="5113297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7225"/>
        <c:crosses val="autoZero"/>
        <c:crossBetween val="midCat"/>
        <c:dispUnits/>
      </c:valAx>
      <c:valAx>
        <c:axId val="57543619"/>
        <c:scaling>
          <c:orientation val="minMax"/>
        </c:scaling>
        <c:axPos val="b"/>
        <c:delete val="1"/>
        <c:majorTickMark val="out"/>
        <c:minorTickMark val="none"/>
        <c:tickLblPos val="nextTo"/>
        <c:crossAx val="48130524"/>
        <c:crosses val="max"/>
        <c:crossBetween val="midCat"/>
        <c:dispUnits/>
      </c:valAx>
      <c:valAx>
        <c:axId val="4813052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4361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521533"/>
        <c:axId val="6258342"/>
      </c:scatterChart>
      <c:valAx>
        <c:axId val="3052153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58342"/>
        <c:crosses val="autoZero"/>
        <c:crossBetween val="midCat"/>
        <c:dispUnits/>
      </c:valAx>
      <c:valAx>
        <c:axId val="625834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521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6325079"/>
        <c:axId val="3716366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037521"/>
        <c:axId val="57466778"/>
      </c:scatterChart>
      <c:valAx>
        <c:axId val="5632507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163664"/>
        <c:crosses val="autoZero"/>
        <c:crossBetween val="midCat"/>
        <c:dispUnits/>
        <c:majorUnit val="5"/>
      </c:valAx>
      <c:valAx>
        <c:axId val="3716366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5079"/>
        <c:crosses val="autoZero"/>
        <c:crossBetween val="midCat"/>
        <c:dispUnits/>
      </c:valAx>
      <c:valAx>
        <c:axId val="66037521"/>
        <c:scaling>
          <c:orientation val="minMax"/>
        </c:scaling>
        <c:axPos val="b"/>
        <c:delete val="1"/>
        <c:majorTickMark val="out"/>
        <c:minorTickMark val="none"/>
        <c:tickLblPos val="nextTo"/>
        <c:crossAx val="57466778"/>
        <c:crosses val="max"/>
        <c:crossBetween val="midCat"/>
        <c:dispUnits/>
      </c:valAx>
      <c:valAx>
        <c:axId val="5746677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375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30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2932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3" sqref="J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7"/>
      <c r="B2" s="127"/>
      <c r="C2" s="127"/>
      <c r="D2" s="54"/>
      <c r="E2" s="54"/>
      <c r="F2" s="54"/>
      <c r="G2" s="55"/>
      <c r="H2" s="128"/>
      <c r="I2" s="128"/>
      <c r="J2" s="128"/>
      <c r="K2" s="128"/>
      <c r="L2" s="128"/>
      <c r="M2" s="128"/>
      <c r="N2" s="3"/>
    </row>
    <row r="3" spans="1:14" ht="24.75">
      <c r="A3" s="127" t="s">
        <v>20</v>
      </c>
      <c r="B3" s="127"/>
      <c r="C3" s="127"/>
      <c r="D3" s="56"/>
      <c r="E3" s="56"/>
      <c r="F3" s="56"/>
      <c r="G3" s="57"/>
      <c r="H3" s="129"/>
      <c r="I3" s="129"/>
      <c r="J3" s="129"/>
      <c r="K3" s="129"/>
      <c r="L3" s="129"/>
      <c r="M3" s="129"/>
      <c r="N3" s="3"/>
    </row>
    <row r="4" spans="1:14" ht="24.75">
      <c r="A4" s="132" t="s">
        <v>21</v>
      </c>
      <c r="B4" s="132"/>
      <c r="C4" s="132"/>
      <c r="D4" s="58"/>
      <c r="E4" s="59"/>
      <c r="F4" s="59"/>
      <c r="G4" s="59"/>
      <c r="H4" s="1"/>
      <c r="I4" s="1"/>
      <c r="J4" s="115" t="s">
        <v>26</v>
      </c>
      <c r="K4" s="116"/>
      <c r="L4" s="112"/>
      <c r="M4" s="109"/>
      <c r="N4" s="4"/>
    </row>
    <row r="5" spans="1:14" ht="24.75">
      <c r="A5" s="2"/>
      <c r="B5" s="55"/>
      <c r="C5" s="55"/>
      <c r="D5" s="55"/>
      <c r="E5" s="55"/>
      <c r="F5" s="55"/>
      <c r="G5" s="61"/>
      <c r="H5" s="110"/>
      <c r="I5" s="110"/>
      <c r="J5" s="108" t="s">
        <v>27</v>
      </c>
      <c r="K5" s="108"/>
      <c r="L5" s="113"/>
      <c r="M5" s="109"/>
      <c r="N5" s="4"/>
    </row>
    <row r="6" spans="1:14" ht="24.75">
      <c r="A6" s="56"/>
      <c r="B6" s="63"/>
      <c r="C6" s="64"/>
      <c r="D6" s="64"/>
      <c r="E6" s="58"/>
      <c r="F6" s="58"/>
      <c r="G6" s="65"/>
      <c r="H6" s="111"/>
      <c r="I6" s="111"/>
      <c r="J6" s="108" t="s">
        <v>28</v>
      </c>
      <c r="K6" s="117"/>
      <c r="L6" s="114"/>
      <c r="M6" s="109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111"/>
      <c r="I7" s="111"/>
      <c r="J7" s="114"/>
      <c r="K7" s="114"/>
      <c r="L7" s="114"/>
      <c r="M7" s="109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08" t="s">
        <v>29</v>
      </c>
      <c r="K8" s="117"/>
      <c r="L8" s="114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14"/>
      <c r="K9" s="114"/>
      <c r="L9" s="114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4.58023</v>
      </c>
      <c r="C26" s="85">
        <v>1178.03</v>
      </c>
      <c r="D26" s="86">
        <v>10.360366666666666</v>
      </c>
      <c r="E26" s="87">
        <v>22492</v>
      </c>
      <c r="F26" s="45">
        <v>4.799357414271686</v>
      </c>
      <c r="G26" s="45">
        <v>114.08039913218279</v>
      </c>
      <c r="H26" s="46">
        <v>1220.2783690234398</v>
      </c>
      <c r="I26" s="47">
        <v>64.27519088182098</v>
      </c>
      <c r="J26" s="48">
        <v>0.08615977330002811</v>
      </c>
      <c r="K26" s="47">
        <v>5.267349532919169</v>
      </c>
      <c r="L26" s="20"/>
      <c r="M26" s="20"/>
    </row>
    <row r="27" spans="1:13" ht="15" customHeight="1">
      <c r="A27" s="44">
        <v>1.5</v>
      </c>
      <c r="B27" s="84">
        <v>12.925666666666666</v>
      </c>
      <c r="C27" s="85">
        <v>1173.3033333333333</v>
      </c>
      <c r="D27" s="86">
        <v>10.303773333333334</v>
      </c>
      <c r="E27" s="87">
        <v>22408</v>
      </c>
      <c r="F27" s="45">
        <v>13.544056554162358</v>
      </c>
      <c r="G27" s="45">
        <v>105.83335052100654</v>
      </c>
      <c r="H27" s="46">
        <v>1215.3821871851867</v>
      </c>
      <c r="I27" s="47">
        <v>168.25057615209087</v>
      </c>
      <c r="J27" s="48">
        <v>0.2255369653513282</v>
      </c>
      <c r="K27" s="47">
        <v>13.845983966414437</v>
      </c>
      <c r="L27" s="20"/>
      <c r="M27" s="20"/>
    </row>
    <row r="28" spans="1:13" ht="15" customHeight="1">
      <c r="A28" s="44">
        <v>1.25</v>
      </c>
      <c r="B28" s="84">
        <v>22.976166666666668</v>
      </c>
      <c r="C28" s="85">
        <v>1176.1666666666667</v>
      </c>
      <c r="D28" s="86">
        <v>10.3313</v>
      </c>
      <c r="E28" s="87">
        <v>22263</v>
      </c>
      <c r="F28" s="45">
        <v>24.0753926862207</v>
      </c>
      <c r="G28" s="45">
        <v>97.99299592390527</v>
      </c>
      <c r="H28" s="46">
        <v>1218.3482098925626</v>
      </c>
      <c r="I28" s="47">
        <v>276.925344618442</v>
      </c>
      <c r="J28" s="48">
        <v>0.37121359868423864</v>
      </c>
      <c r="K28" s="47">
        <v>22.73221856461953</v>
      </c>
      <c r="L28" s="20"/>
      <c r="M28" s="20"/>
    </row>
    <row r="29" spans="1:14" ht="15" customHeight="1">
      <c r="A29" s="44">
        <v>1</v>
      </c>
      <c r="B29" s="84">
        <v>39.69696666666666</v>
      </c>
      <c r="C29" s="85">
        <v>1178.8266666666666</v>
      </c>
      <c r="D29" s="86">
        <v>10.348350000000002</v>
      </c>
      <c r="E29" s="87">
        <v>22150</v>
      </c>
      <c r="F29" s="45">
        <v>41.59614938458606</v>
      </c>
      <c r="G29" s="45">
        <v>81.90506043021414</v>
      </c>
      <c r="H29" s="46">
        <v>1221.1036070060509</v>
      </c>
      <c r="I29" s="47">
        <v>399.88563971985656</v>
      </c>
      <c r="J29" s="48">
        <v>0.5360397315279579</v>
      </c>
      <c r="K29" s="47">
        <v>32.75100760173647</v>
      </c>
      <c r="L29" s="20"/>
      <c r="M29" s="20"/>
      <c r="N29" s="10"/>
    </row>
    <row r="30" spans="1:13" ht="15" customHeight="1">
      <c r="A30" s="44">
        <v>0.875</v>
      </c>
      <c r="B30" s="84">
        <v>50.25246666666667</v>
      </c>
      <c r="C30" s="85">
        <v>1162.7866666666666</v>
      </c>
      <c r="D30" s="86">
        <v>10.24872</v>
      </c>
      <c r="E30" s="87">
        <v>22247</v>
      </c>
      <c r="F30" s="45">
        <v>52.65664573222467</v>
      </c>
      <c r="G30" s="45">
        <v>70.51097785167855</v>
      </c>
      <c r="H30" s="46">
        <v>1204.4883552390027</v>
      </c>
      <c r="I30" s="47">
        <v>435.7908501344232</v>
      </c>
      <c r="J30" s="48">
        <v>0.5841700403946691</v>
      </c>
      <c r="K30" s="47">
        <v>36.183183777644665</v>
      </c>
      <c r="L30" s="20"/>
      <c r="M30" s="20"/>
    </row>
    <row r="31" spans="1:13" ht="15" customHeight="1">
      <c r="A31" s="44">
        <v>0.75</v>
      </c>
      <c r="B31" s="84">
        <v>60.54306666666667</v>
      </c>
      <c r="C31" s="85">
        <v>1125.7833333333333</v>
      </c>
      <c r="D31" s="86">
        <v>9.841643333333334</v>
      </c>
      <c r="E31" s="87">
        <v>22895</v>
      </c>
      <c r="F31" s="45">
        <v>63.43956873113613</v>
      </c>
      <c r="G31" s="45">
        <v>56.67914334494066</v>
      </c>
      <c r="H31" s="46">
        <v>1166.157950029941</v>
      </c>
      <c r="I31" s="47">
        <v>422.0166924627045</v>
      </c>
      <c r="J31" s="48">
        <v>0.5657060220679687</v>
      </c>
      <c r="K31" s="47">
        <v>36.196187047313124</v>
      </c>
      <c r="L31" s="20"/>
      <c r="M31" s="20"/>
    </row>
    <row r="32" spans="1:13" ht="15" customHeight="1">
      <c r="A32" s="44">
        <v>0.625</v>
      </c>
      <c r="B32" s="84">
        <v>70.86356666666667</v>
      </c>
      <c r="C32" s="85">
        <v>1063.8066666666666</v>
      </c>
      <c r="D32" s="86">
        <v>9.271856666666666</v>
      </c>
      <c r="E32" s="87">
        <v>23660</v>
      </c>
      <c r="F32" s="45">
        <v>74.25382220617799</v>
      </c>
      <c r="G32" s="45">
        <v>42.447155467055715</v>
      </c>
      <c r="H32" s="46">
        <v>1101.9585784371045</v>
      </c>
      <c r="I32" s="47">
        <v>369.92587605052285</v>
      </c>
      <c r="J32" s="48">
        <v>0.49587919041625045</v>
      </c>
      <c r="K32" s="47">
        <v>33.57744564268703</v>
      </c>
      <c r="L32" s="20"/>
      <c r="M32" s="20"/>
    </row>
    <row r="33" spans="1:14" ht="15" customHeight="1">
      <c r="A33" s="44">
        <v>0.5</v>
      </c>
      <c r="B33" s="84">
        <v>80.99906666666665</v>
      </c>
      <c r="C33" s="85">
        <v>984.533</v>
      </c>
      <c r="D33" s="86">
        <v>8.544346666666668</v>
      </c>
      <c r="E33" s="87">
        <v>24834</v>
      </c>
      <c r="F33" s="45">
        <v>84.87422490917557</v>
      </c>
      <c r="G33" s="45">
        <v>28.946798072171678</v>
      </c>
      <c r="H33" s="46">
        <v>1019.84187456156</v>
      </c>
      <c r="I33" s="47">
        <v>288.3483540811398</v>
      </c>
      <c r="J33" s="48">
        <v>0.3865259438084984</v>
      </c>
      <c r="K33" s="47">
        <v>28.281765473057064</v>
      </c>
      <c r="L33" s="20"/>
      <c r="M33" s="20"/>
      <c r="N33" s="17"/>
    </row>
    <row r="34" spans="1:13" ht="15" customHeight="1">
      <c r="A34" s="44">
        <v>0.375</v>
      </c>
      <c r="B34" s="84">
        <v>90.99456666666667</v>
      </c>
      <c r="C34" s="85">
        <v>897.9339999999999</v>
      </c>
      <c r="D34" s="86">
        <v>7.749243333333333</v>
      </c>
      <c r="E34" s="87">
        <v>26337</v>
      </c>
      <c r="F34" s="45">
        <v>95.34792973062616</v>
      </c>
      <c r="G34" s="45">
        <v>17.282327408386173</v>
      </c>
      <c r="H34" s="46">
        <v>930.1371247002991</v>
      </c>
      <c r="I34" s="47">
        <v>193.39582437175116</v>
      </c>
      <c r="J34" s="48">
        <v>0.25924373240181126</v>
      </c>
      <c r="K34" s="47">
        <v>20.79753935579092</v>
      </c>
      <c r="L34" s="20"/>
      <c r="M34" s="20"/>
    </row>
    <row r="35" spans="1:13" ht="15" customHeight="1">
      <c r="A35" s="44">
        <v>0.25</v>
      </c>
      <c r="B35" s="84">
        <v>100.28996666666667</v>
      </c>
      <c r="C35" s="85">
        <v>822.6513333333334</v>
      </c>
      <c r="D35" s="86">
        <v>7.065300000000001</v>
      </c>
      <c r="E35" s="87">
        <v>27851</v>
      </c>
      <c r="F35" s="45">
        <v>105.08804036014062</v>
      </c>
      <c r="G35" s="45">
        <v>8.343757060281966</v>
      </c>
      <c r="H35" s="46">
        <v>852.1545523585633</v>
      </c>
      <c r="I35" s="47">
        <v>102.90645368145498</v>
      </c>
      <c r="J35" s="48">
        <v>0.1379443078839879</v>
      </c>
      <c r="K35" s="47">
        <v>12.079360667305076</v>
      </c>
      <c r="L35" s="20"/>
      <c r="M35" s="20"/>
    </row>
    <row r="36" spans="1:14" ht="15" customHeight="1">
      <c r="A36" s="44">
        <v>0</v>
      </c>
      <c r="B36" s="84">
        <v>112.50100000000002</v>
      </c>
      <c r="C36" s="85">
        <v>755.6223333333334</v>
      </c>
      <c r="D36" s="86">
        <v>6.46146</v>
      </c>
      <c r="E36" s="87">
        <v>29376</v>
      </c>
      <c r="F36" s="45">
        <v>117.88327408513959</v>
      </c>
      <c r="G36" s="45">
        <v>0</v>
      </c>
      <c r="H36" s="46">
        <v>782.7216526893932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437.4242758801063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33" t="s">
        <v>18</v>
      </c>
      <c r="B55" s="134"/>
      <c r="C55" s="134"/>
      <c r="D55" s="134"/>
      <c r="E55" s="13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116.337842</v>
      </c>
      <c r="C58" s="102">
        <f>AIRFLOW!C26</f>
        <v>1178.03</v>
      </c>
      <c r="D58" s="103">
        <f>AIRFLOW!D26</f>
        <v>10.360366666666666</v>
      </c>
      <c r="E58" s="104">
        <f>AIRFLOW!E26</f>
        <v>22492</v>
      </c>
      <c r="F58" s="35">
        <f>25.4*AIRFLOW!F26</f>
        <v>121.90367832250081</v>
      </c>
      <c r="G58" s="36">
        <f>AIRFLOW!G26*0.472</f>
        <v>53.84594839039028</v>
      </c>
      <c r="H58" s="35">
        <f>AIRFLOW!H26</f>
        <v>1220.2783690234398</v>
      </c>
      <c r="I58" s="36">
        <f>AIRFLOW!I26</f>
        <v>64.27519088182098</v>
      </c>
      <c r="J58" s="37">
        <f>AIRFLOW!J26</f>
        <v>0.08615977330002811</v>
      </c>
      <c r="K58" s="38">
        <f>AIRFLOW!K26</f>
        <v>5.267349532919169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328.3119333333333</v>
      </c>
      <c r="C59" s="102">
        <f>AIRFLOW!C27</f>
        <v>1173.3033333333333</v>
      </c>
      <c r="D59" s="103">
        <f>AIRFLOW!D27</f>
        <v>10.303773333333334</v>
      </c>
      <c r="E59" s="104">
        <f>AIRFLOW!E27</f>
        <v>22408</v>
      </c>
      <c r="F59" s="35">
        <f>25.4*AIRFLOW!F27</f>
        <v>344.01903647572385</v>
      </c>
      <c r="G59" s="36">
        <f>AIRFLOW!G27*0.472</f>
        <v>49.953341445915086</v>
      </c>
      <c r="H59" s="35">
        <f>AIRFLOW!H27</f>
        <v>1215.3821871851867</v>
      </c>
      <c r="I59" s="36">
        <f>AIRFLOW!I27</f>
        <v>168.25057615209087</v>
      </c>
      <c r="J59" s="37">
        <f>AIRFLOW!J27</f>
        <v>0.2255369653513282</v>
      </c>
      <c r="K59" s="38">
        <f>AIRFLOW!K27</f>
        <v>13.845983966414437</v>
      </c>
      <c r="L59" s="2"/>
      <c r="M59" s="2"/>
    </row>
    <row r="60" spans="1:13" ht="15.75">
      <c r="A60" s="34">
        <f>AIRFLOW!A28*25.4</f>
        <v>31.75</v>
      </c>
      <c r="B60" s="101">
        <f>AIRFLOW!B28*25.4</f>
        <v>583.5946333333334</v>
      </c>
      <c r="C60" s="102">
        <f>AIRFLOW!C28</f>
        <v>1176.1666666666667</v>
      </c>
      <c r="D60" s="103">
        <f>AIRFLOW!D28</f>
        <v>10.3313</v>
      </c>
      <c r="E60" s="104">
        <f>AIRFLOW!E28</f>
        <v>22263</v>
      </c>
      <c r="F60" s="35">
        <f>25.4*AIRFLOW!F28</f>
        <v>611.5149742300057</v>
      </c>
      <c r="G60" s="36">
        <f>AIRFLOW!G28*0.472</f>
        <v>46.25269407608329</v>
      </c>
      <c r="H60" s="35">
        <f>AIRFLOW!H28</f>
        <v>1218.3482098925626</v>
      </c>
      <c r="I60" s="36">
        <f>AIRFLOW!I28</f>
        <v>276.925344618442</v>
      </c>
      <c r="J60" s="37">
        <f>AIRFLOW!J28</f>
        <v>0.37121359868423864</v>
      </c>
      <c r="K60" s="38">
        <f>AIRFLOW!K28</f>
        <v>22.73221856461953</v>
      </c>
      <c r="L60" s="2"/>
      <c r="M60" s="2"/>
    </row>
    <row r="61" spans="1:13" ht="15.75">
      <c r="A61" s="34">
        <f>AIRFLOW!A29*25.4</f>
        <v>25.4</v>
      </c>
      <c r="B61" s="101">
        <f>AIRFLOW!B29*25.4</f>
        <v>1008.3029533333331</v>
      </c>
      <c r="C61" s="102">
        <f>AIRFLOW!C29</f>
        <v>1178.8266666666666</v>
      </c>
      <c r="D61" s="103">
        <f>AIRFLOW!D29</f>
        <v>10.348350000000002</v>
      </c>
      <c r="E61" s="104">
        <f>AIRFLOW!E29</f>
        <v>22150</v>
      </c>
      <c r="F61" s="35">
        <f>25.4*AIRFLOW!F29</f>
        <v>1056.542194368486</v>
      </c>
      <c r="G61" s="36">
        <f>AIRFLOW!G29*0.472</f>
        <v>38.65918852306107</v>
      </c>
      <c r="H61" s="35">
        <f>AIRFLOW!H29</f>
        <v>1221.1036070060509</v>
      </c>
      <c r="I61" s="36">
        <f>AIRFLOW!I29</f>
        <v>399.88563971985656</v>
      </c>
      <c r="J61" s="37">
        <f>AIRFLOW!J29</f>
        <v>0.5360397315279579</v>
      </c>
      <c r="K61" s="38">
        <f>AIRFLOW!K29</f>
        <v>32.75100760173647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1276.4126533333333</v>
      </c>
      <c r="C62" s="102">
        <f>AIRFLOW!C30</f>
        <v>1162.7866666666666</v>
      </c>
      <c r="D62" s="103">
        <f>AIRFLOW!D30</f>
        <v>10.24872</v>
      </c>
      <c r="E62" s="104">
        <f>AIRFLOW!E30</f>
        <v>22247</v>
      </c>
      <c r="F62" s="35">
        <f>25.4*AIRFLOW!F30</f>
        <v>1337.4788015985064</v>
      </c>
      <c r="G62" s="36">
        <f>AIRFLOW!G30*0.472</f>
        <v>33.281181545992276</v>
      </c>
      <c r="H62" s="35">
        <f>AIRFLOW!H30</f>
        <v>1204.4883552390027</v>
      </c>
      <c r="I62" s="36">
        <f>AIRFLOW!I30</f>
        <v>435.7908501344232</v>
      </c>
      <c r="J62" s="37">
        <f>AIRFLOW!J30</f>
        <v>0.5841700403946691</v>
      </c>
      <c r="K62" s="38">
        <f>AIRFLOW!K30</f>
        <v>36.183183777644665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1537.7938933333332</v>
      </c>
      <c r="C63" s="102">
        <f>AIRFLOW!C31</f>
        <v>1125.7833333333333</v>
      </c>
      <c r="D63" s="103">
        <f>AIRFLOW!D31</f>
        <v>9.841643333333334</v>
      </c>
      <c r="E63" s="104">
        <f>AIRFLOW!E31</f>
        <v>22895</v>
      </c>
      <c r="F63" s="35">
        <f>25.4*AIRFLOW!F31</f>
        <v>1611.3650457708575</v>
      </c>
      <c r="G63" s="36">
        <f>AIRFLOW!G31*0.472</f>
        <v>26.752555658811993</v>
      </c>
      <c r="H63" s="35">
        <f>AIRFLOW!H31</f>
        <v>1166.157950029941</v>
      </c>
      <c r="I63" s="36">
        <f>AIRFLOW!I31</f>
        <v>422.0166924627045</v>
      </c>
      <c r="J63" s="37">
        <f>AIRFLOW!J31</f>
        <v>0.5657060220679687</v>
      </c>
      <c r="K63" s="38">
        <f>AIRFLOW!K31</f>
        <v>36.196187047313124</v>
      </c>
      <c r="L63" s="2"/>
      <c r="M63" s="2"/>
    </row>
    <row r="64" spans="1:13" ht="15.75">
      <c r="A64" s="34">
        <f>AIRFLOW!A32*25.4</f>
        <v>15.875</v>
      </c>
      <c r="B64" s="101">
        <f>AIRFLOW!B32*25.4</f>
        <v>1799.9345933333334</v>
      </c>
      <c r="C64" s="102">
        <f>AIRFLOW!C32</f>
        <v>1063.8066666666666</v>
      </c>
      <c r="D64" s="103">
        <f>AIRFLOW!D32</f>
        <v>9.271856666666666</v>
      </c>
      <c r="E64" s="104">
        <f>AIRFLOW!E32</f>
        <v>23660</v>
      </c>
      <c r="F64" s="35">
        <f>25.4*AIRFLOW!F32</f>
        <v>1886.0470840369208</v>
      </c>
      <c r="G64" s="36">
        <f>AIRFLOW!G32*0.472</f>
        <v>20.035057380450297</v>
      </c>
      <c r="H64" s="35">
        <f>AIRFLOW!H32</f>
        <v>1101.9585784371045</v>
      </c>
      <c r="I64" s="36">
        <f>AIRFLOW!I32</f>
        <v>369.92587605052285</v>
      </c>
      <c r="J64" s="37">
        <f>AIRFLOW!J32</f>
        <v>0.49587919041625045</v>
      </c>
      <c r="K64" s="38">
        <f>AIRFLOW!K32</f>
        <v>33.57744564268703</v>
      </c>
      <c r="L64" s="2"/>
      <c r="M64" s="2"/>
    </row>
    <row r="65" spans="1:13" ht="15.75">
      <c r="A65" s="34">
        <f>AIRFLOW!A33*25.4</f>
        <v>12.7</v>
      </c>
      <c r="B65" s="101">
        <f>AIRFLOW!B33*25.4</f>
        <v>2057.376293333333</v>
      </c>
      <c r="C65" s="102">
        <f>AIRFLOW!C33</f>
        <v>984.533</v>
      </c>
      <c r="D65" s="103">
        <f>AIRFLOW!D33</f>
        <v>8.544346666666668</v>
      </c>
      <c r="E65" s="104">
        <f>AIRFLOW!E33</f>
        <v>24834</v>
      </c>
      <c r="F65" s="35">
        <f>25.4*AIRFLOW!F33</f>
        <v>2155.8053126930595</v>
      </c>
      <c r="G65" s="36">
        <f>AIRFLOW!G33*0.472</f>
        <v>13.662888690065031</v>
      </c>
      <c r="H65" s="35">
        <f>AIRFLOW!H33</f>
        <v>1019.84187456156</v>
      </c>
      <c r="I65" s="36">
        <f>AIRFLOW!I33</f>
        <v>288.3483540811398</v>
      </c>
      <c r="J65" s="37">
        <f>AIRFLOW!J33</f>
        <v>0.3865259438084984</v>
      </c>
      <c r="K65" s="38">
        <f>AIRFLOW!K33</f>
        <v>28.281765473057064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2311.2619933333335</v>
      </c>
      <c r="C66" s="102">
        <f>AIRFLOW!C34</f>
        <v>897.9339999999999</v>
      </c>
      <c r="D66" s="103">
        <f>AIRFLOW!D34</f>
        <v>7.749243333333333</v>
      </c>
      <c r="E66" s="104">
        <f>AIRFLOW!E34</f>
        <v>26337</v>
      </c>
      <c r="F66" s="35">
        <f>25.4*AIRFLOW!F34</f>
        <v>2421.8374151579046</v>
      </c>
      <c r="G66" s="36">
        <f>AIRFLOW!G34*0.472</f>
        <v>8.157258536758274</v>
      </c>
      <c r="H66" s="35">
        <f>AIRFLOW!H34</f>
        <v>930.1371247002991</v>
      </c>
      <c r="I66" s="36">
        <f>AIRFLOW!I34</f>
        <v>193.39582437175116</v>
      </c>
      <c r="J66" s="37">
        <f>AIRFLOW!J34</f>
        <v>0.25924373240181126</v>
      </c>
      <c r="K66" s="38">
        <f>AIRFLOW!K34</f>
        <v>20.79753935579092</v>
      </c>
      <c r="L66" s="2"/>
      <c r="M66" s="2"/>
    </row>
    <row r="67" spans="1:13" ht="15.75">
      <c r="A67" s="34">
        <f>AIRFLOW!A35*25.4</f>
        <v>6.35</v>
      </c>
      <c r="B67" s="101">
        <f>AIRFLOW!B35*25.4</f>
        <v>2547.365153333333</v>
      </c>
      <c r="C67" s="102">
        <f>AIRFLOW!C35</f>
        <v>822.6513333333334</v>
      </c>
      <c r="D67" s="103">
        <f>AIRFLOW!D35</f>
        <v>7.065300000000001</v>
      </c>
      <c r="E67" s="104">
        <f>AIRFLOW!E35</f>
        <v>27851</v>
      </c>
      <c r="F67" s="35">
        <f>25.4*AIRFLOW!F35</f>
        <v>2669.2362251475715</v>
      </c>
      <c r="G67" s="36">
        <f>AIRFLOW!G35*0.472</f>
        <v>3.9382533324530877</v>
      </c>
      <c r="H67" s="35">
        <f>AIRFLOW!H35</f>
        <v>852.1545523585633</v>
      </c>
      <c r="I67" s="36">
        <f>AIRFLOW!I35</f>
        <v>102.90645368145498</v>
      </c>
      <c r="J67" s="37">
        <f>AIRFLOW!J35</f>
        <v>0.1379443078839879</v>
      </c>
      <c r="K67" s="38">
        <f>AIRFLOW!K35</f>
        <v>12.079360667305076</v>
      </c>
      <c r="L67" s="2"/>
      <c r="M67" s="2"/>
    </row>
    <row r="68" spans="1:13" ht="15.75">
      <c r="A68" s="34">
        <f>AIRFLOW!A36*25.4</f>
        <v>0</v>
      </c>
      <c r="B68" s="101">
        <f>AIRFLOW!B36*25.4</f>
        <v>2857.5254000000004</v>
      </c>
      <c r="C68" s="102">
        <f>AIRFLOW!C36</f>
        <v>755.6223333333334</v>
      </c>
      <c r="D68" s="103">
        <f>AIRFLOW!D36</f>
        <v>6.46146</v>
      </c>
      <c r="E68" s="104">
        <f>AIRFLOW!E36</f>
        <v>29376</v>
      </c>
      <c r="F68" s="35">
        <f>25.4*AIRFLOW!F36</f>
        <v>2994.2351617625454</v>
      </c>
      <c r="G68" s="36">
        <f>AIRFLOW!G36*0.472</f>
        <v>0</v>
      </c>
      <c r="H68" s="35">
        <f>AIRFLOW!H36</f>
        <v>782.7216526893932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437.4242758801063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30"/>
      <c r="B71" s="130"/>
      <c r="C71" s="130"/>
      <c r="D71" s="130"/>
      <c r="E71" s="13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1.1407929043636333</v>
      </c>
      <c r="C74" s="102">
        <f>AIRFLOW!C26</f>
        <v>1178.03</v>
      </c>
      <c r="D74" s="103">
        <f>AIRFLOW!D26</f>
        <v>10.360366666666666</v>
      </c>
      <c r="E74" s="107">
        <f>AIRFLOW!E26</f>
        <v>22492</v>
      </c>
      <c r="F74" s="41">
        <f>AIRFLOW!F26*(0.07355/0.2952998)</f>
        <v>1.1953707310999957</v>
      </c>
      <c r="G74" s="41">
        <f>AIRFLOW!G26*0.472*(0.001*3600)</f>
        <v>193.845414205405</v>
      </c>
      <c r="H74" s="40">
        <f>AIRFLOW!H26</f>
        <v>1220.2783690234398</v>
      </c>
      <c r="I74" s="42">
        <f>AIRFLOW!I26</f>
        <v>64.27519088182098</v>
      </c>
      <c r="J74" s="43">
        <f>AIRFLOW!J26</f>
        <v>0.08615977330002811</v>
      </c>
      <c r="K74" s="41">
        <f>AIRFLOW!K26</f>
        <v>5.267349532919169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3.219381737926451</v>
      </c>
      <c r="C75" s="102">
        <f>AIRFLOW!C27</f>
        <v>1173.3033333333333</v>
      </c>
      <c r="D75" s="103">
        <f>AIRFLOW!D27</f>
        <v>10.303773333333334</v>
      </c>
      <c r="E75" s="107">
        <f>AIRFLOW!E27</f>
        <v>22408</v>
      </c>
      <c r="F75" s="41">
        <f>AIRFLOW!F27*(0.07355/0.2952998)</f>
        <v>3.373403434606598</v>
      </c>
      <c r="G75" s="41">
        <f>AIRFLOW!G27*0.472*(0.001*3600)</f>
        <v>179.8320292052943</v>
      </c>
      <c r="H75" s="40">
        <f>AIRFLOW!H27</f>
        <v>1215.3821871851867</v>
      </c>
      <c r="I75" s="42">
        <f>AIRFLOW!I27</f>
        <v>168.25057615209087</v>
      </c>
      <c r="J75" s="43">
        <f>AIRFLOW!J27</f>
        <v>0.2255369653513282</v>
      </c>
      <c r="K75" s="41">
        <f>AIRFLOW!K27</f>
        <v>13.845983966414437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5.722648841392149</v>
      </c>
      <c r="C76" s="102">
        <f>AIRFLOW!C28</f>
        <v>1176.1666666666667</v>
      </c>
      <c r="D76" s="103">
        <f>AIRFLOW!D28</f>
        <v>10.3313</v>
      </c>
      <c r="E76" s="107">
        <f>AIRFLOW!E28</f>
        <v>22263</v>
      </c>
      <c r="F76" s="41">
        <f>AIRFLOW!F28*(0.07355/0.2952998)</f>
        <v>5.996431870497482</v>
      </c>
      <c r="G76" s="41">
        <f>AIRFLOW!G28*0.472*(0.001*3600)</f>
        <v>166.50969867389983</v>
      </c>
      <c r="H76" s="40">
        <f>AIRFLOW!H28</f>
        <v>1218.3482098925626</v>
      </c>
      <c r="I76" s="42">
        <f>AIRFLOW!I28</f>
        <v>276.925344618442</v>
      </c>
      <c r="J76" s="43">
        <f>AIRFLOW!J28</f>
        <v>0.37121359868423864</v>
      </c>
      <c r="K76" s="41">
        <f>AIRFLOW!K28</f>
        <v>22.73221856461953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9.88728031083439</v>
      </c>
      <c r="C77" s="102">
        <f>AIRFLOW!C29</f>
        <v>1178.8266666666666</v>
      </c>
      <c r="D77" s="103">
        <f>AIRFLOW!D29</f>
        <v>10.348350000000002</v>
      </c>
      <c r="E77" s="107">
        <f>AIRFLOW!E29</f>
        <v>22150</v>
      </c>
      <c r="F77" s="41">
        <f>AIRFLOW!F29*(0.07355/0.2952998)</f>
        <v>10.36030768472009</v>
      </c>
      <c r="G77" s="41">
        <f>AIRFLOW!G29*0.472*(0.001*3600)</f>
        <v>139.17307868301984</v>
      </c>
      <c r="H77" s="40">
        <f>AIRFLOW!H29</f>
        <v>1221.1036070060509</v>
      </c>
      <c r="I77" s="42">
        <f>AIRFLOW!I29</f>
        <v>399.88563971985656</v>
      </c>
      <c r="J77" s="43">
        <f>AIRFLOW!J29</f>
        <v>0.5360397315279579</v>
      </c>
      <c r="K77" s="41">
        <f>AIRFLOW!K29</f>
        <v>32.75100760173647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12.516327215031415</v>
      </c>
      <c r="C78" s="102">
        <f>AIRFLOW!C30</f>
        <v>1162.7866666666666</v>
      </c>
      <c r="D78" s="103">
        <f>AIRFLOW!D30</f>
        <v>10.24872</v>
      </c>
      <c r="E78" s="107">
        <f>AIRFLOW!E30</f>
        <v>22247</v>
      </c>
      <c r="F78" s="41">
        <f>AIRFLOW!F30*(0.07355/0.2952998)</f>
        <v>13.115133479958756</v>
      </c>
      <c r="G78" s="41">
        <f>AIRFLOW!G30*0.472*(0.001*3600)</f>
        <v>119.81225356557219</v>
      </c>
      <c r="H78" s="40">
        <f>AIRFLOW!H30</f>
        <v>1204.4883552390027</v>
      </c>
      <c r="I78" s="42">
        <f>AIRFLOW!I30</f>
        <v>435.7908501344232</v>
      </c>
      <c r="J78" s="43">
        <f>AIRFLOW!J30</f>
        <v>0.5841700403946691</v>
      </c>
      <c r="K78" s="41">
        <f>AIRFLOW!K30</f>
        <v>36.183183777644665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15.07939576434977</v>
      </c>
      <c r="C79" s="102">
        <f>AIRFLOW!C31</f>
        <v>1125.7833333333333</v>
      </c>
      <c r="D79" s="103">
        <f>AIRFLOW!D31</f>
        <v>9.841643333333334</v>
      </c>
      <c r="E79" s="107">
        <f>AIRFLOW!E31</f>
        <v>22895</v>
      </c>
      <c r="F79" s="41">
        <f>AIRFLOW!F31*(0.07355/0.2952998)</f>
        <v>15.800824383135588</v>
      </c>
      <c r="G79" s="41">
        <f>AIRFLOW!G31*0.472*(0.001*3600)</f>
        <v>96.30920037172318</v>
      </c>
      <c r="H79" s="40">
        <f>AIRFLOW!H31</f>
        <v>1166.157950029941</v>
      </c>
      <c r="I79" s="42">
        <f>AIRFLOW!I31</f>
        <v>422.0166924627045</v>
      </c>
      <c r="J79" s="43">
        <f>AIRFLOW!J31</f>
        <v>0.5657060220679687</v>
      </c>
      <c r="K79" s="41">
        <f>AIRFLOW!K31</f>
        <v>36.196187047313124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17.649911474147068</v>
      </c>
      <c r="C80" s="102">
        <f>AIRFLOW!C32</f>
        <v>1063.8066666666666</v>
      </c>
      <c r="D80" s="103">
        <f>AIRFLOW!D32</f>
        <v>9.271856666666666</v>
      </c>
      <c r="E80" s="107">
        <f>AIRFLOW!E32</f>
        <v>23660</v>
      </c>
      <c r="F80" s="41">
        <f>AIRFLOW!F32*(0.07355/0.2952998)</f>
        <v>18.49431873392529</v>
      </c>
      <c r="G80" s="41">
        <f>AIRFLOW!G32*0.472*(0.001*3600)</f>
        <v>72.12620656962108</v>
      </c>
      <c r="H80" s="40">
        <f>AIRFLOW!H32</f>
        <v>1101.9585784371045</v>
      </c>
      <c r="I80" s="42">
        <f>AIRFLOW!I32</f>
        <v>369.92587605052285</v>
      </c>
      <c r="J80" s="43">
        <f>AIRFLOW!J32</f>
        <v>0.49587919041625045</v>
      </c>
      <c r="K80" s="41">
        <f>AIRFLOW!K32</f>
        <v>33.57744564268703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20.1743494351616</v>
      </c>
      <c r="C81" s="102">
        <f>AIRFLOW!C33</f>
        <v>984.533</v>
      </c>
      <c r="D81" s="103">
        <f>AIRFLOW!D33</f>
        <v>8.544346666666668</v>
      </c>
      <c r="E81" s="107">
        <f>AIRFLOW!E33</f>
        <v>24834</v>
      </c>
      <c r="F81" s="41">
        <f>AIRFLOW!F33*(0.07355/0.2952998)</f>
        <v>21.139530883765797</v>
      </c>
      <c r="G81" s="41">
        <f>AIRFLOW!G33*0.472*(0.001*3600)</f>
        <v>49.18639928423411</v>
      </c>
      <c r="H81" s="40">
        <f>AIRFLOW!H33</f>
        <v>1019.84187456156</v>
      </c>
      <c r="I81" s="42">
        <f>AIRFLOW!I33</f>
        <v>288.3483540811398</v>
      </c>
      <c r="J81" s="43">
        <f>AIRFLOW!J33</f>
        <v>0.3865259438084984</v>
      </c>
      <c r="K81" s="41">
        <f>AIRFLOW!K33</f>
        <v>28.281765473057064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22.66391774844864</v>
      </c>
      <c r="C82" s="102">
        <f>AIRFLOW!C34</f>
        <v>897.9339999999999</v>
      </c>
      <c r="D82" s="103">
        <f>AIRFLOW!D34</f>
        <v>7.749243333333333</v>
      </c>
      <c r="E82" s="107">
        <f>AIRFLOW!E34</f>
        <v>26337</v>
      </c>
      <c r="F82" s="41">
        <f>AIRFLOW!F34*(0.07355/0.2952998)</f>
        <v>23.748205151806925</v>
      </c>
      <c r="G82" s="41">
        <f>AIRFLOW!G34*0.472*(0.001*3600)</f>
        <v>29.366130732329786</v>
      </c>
      <c r="H82" s="40">
        <f>AIRFLOW!H34</f>
        <v>930.1371247002991</v>
      </c>
      <c r="I82" s="42">
        <f>AIRFLOW!I34</f>
        <v>193.39582437175116</v>
      </c>
      <c r="J82" s="43">
        <f>AIRFLOW!J34</f>
        <v>0.25924373240181126</v>
      </c>
      <c r="K82" s="41">
        <f>AIRFLOW!K34</f>
        <v>20.79753935579092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24.97911291620697</v>
      </c>
      <c r="C83" s="102">
        <f>AIRFLOW!C35</f>
        <v>822.6513333333334</v>
      </c>
      <c r="D83" s="103">
        <f>AIRFLOW!D35</f>
        <v>7.065300000000001</v>
      </c>
      <c r="E83" s="107">
        <f>AIRFLOW!E35</f>
        <v>27851</v>
      </c>
      <c r="F83" s="41">
        <f>AIRFLOW!F35*(0.07355/0.2952998)</f>
        <v>26.174163912364126</v>
      </c>
      <c r="G83" s="41">
        <f>AIRFLOW!G35*0.472*(0.001*3600)</f>
        <v>14.177711996831116</v>
      </c>
      <c r="H83" s="40">
        <f>AIRFLOW!H35</f>
        <v>852.1545523585633</v>
      </c>
      <c r="I83" s="42">
        <f>AIRFLOW!I35</f>
        <v>102.90645368145498</v>
      </c>
      <c r="J83" s="43">
        <f>AIRFLOW!J35</f>
        <v>0.1379443078839879</v>
      </c>
      <c r="K83" s="41">
        <f>AIRFLOW!K35</f>
        <v>12.079360667305076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28.02050170707871</v>
      </c>
      <c r="C84" s="102">
        <f>AIRFLOW!C36</f>
        <v>755.6223333333334</v>
      </c>
      <c r="D84" s="103">
        <f>AIRFLOW!D36</f>
        <v>6.46146</v>
      </c>
      <c r="E84" s="107">
        <f>AIRFLOW!E36</f>
        <v>29376</v>
      </c>
      <c r="F84" s="41">
        <f>AIRFLOW!F36*(0.07355/0.2952998)</f>
        <v>29.361058859376193</v>
      </c>
      <c r="G84" s="41">
        <f>AIRFLOW!G36*0.472*(0.001*3600)</f>
        <v>0</v>
      </c>
      <c r="H84" s="40">
        <f>AIRFLOW!H36</f>
        <v>782.7216526893932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437.4242758801063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8" t="s">
        <v>25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20"/>
      <c r="L87" s="2"/>
      <c r="M87" s="2"/>
    </row>
    <row r="88" spans="1:13" ht="15.75">
      <c r="A88" s="121"/>
      <c r="B88" s="122"/>
      <c r="C88" s="122"/>
      <c r="D88" s="122"/>
      <c r="E88" s="122"/>
      <c r="F88" s="122"/>
      <c r="G88" s="122"/>
      <c r="H88" s="122"/>
      <c r="I88" s="122"/>
      <c r="J88" s="122"/>
      <c r="K88" s="123"/>
      <c r="L88" s="2"/>
      <c r="M88" s="2"/>
    </row>
    <row r="89" spans="1:13" ht="16.5" thickBot="1">
      <c r="A89" s="124"/>
      <c r="B89" s="125"/>
      <c r="C89" s="125"/>
      <c r="D89" s="125"/>
      <c r="E89" s="125"/>
      <c r="F89" s="125"/>
      <c r="G89" s="125"/>
      <c r="H89" s="125"/>
      <c r="I89" s="125"/>
      <c r="J89" s="125"/>
      <c r="K89" s="12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2016-03-14T16:45:20Z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879719658</vt:i4>
  </property>
  <property fmtid="{D5CDD505-2E9C-101B-9397-08002B2CF9AE}" pid="3" name="_EmailSubject">
    <vt:lpwstr>data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