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<sst xmlns="http://schemas.openxmlformats.org/spreadsheetml/2006/main" count="170" uniqueCount="117">
  <si>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</si>
  <si>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</si>
  <si>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</si>
  <si>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</si>
  <si>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</si>
  <si>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</si>
  <si>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</si>
  <si>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</si>
  <si>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</si>
  <si>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</si>
  <si>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</si>
  <si>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</si>
  <si>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</si>
  <si>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</si>
  <si>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</si>
  <si>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</si>
  <si>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</si>
  <si>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</si>
  <si>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</si>
  <si>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</si>
  <si>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</si>
  <si>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</si>
  <si>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</si>
  <si>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</si>
  <si>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</si>
  <si>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</si>
  <si>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</si>
  <si>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</si>
  <si>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</si>
  <si>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</si>
  <si>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</si>
  <si>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</si>
  <si>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</si>
  <si>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</si>
  <si>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</si>
  <si>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</si>
  <si>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</si>
  <si>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</si>
  <si>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</si>
  <si>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</si>
  <si>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</si>
  <si>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</si>
  <si>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</si>
  <si>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</si>
  <si>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</si>
  <si>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</si>
  <si>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</si>
  <si>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</si>
  <si>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</si>
  <si>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</si>
  <si>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</si>
  <si>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</si>
  <si>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</si>
  <si>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</si>
  <si>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</si>
  <si>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</si>
  <si>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</si>
  <si>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</si>
  <si>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</si>
  <si>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</si>
  <si>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</si>
  <si>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</si>
  <si>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</si>
  <si>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</si>
  <si>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</si>
  <si>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</si>
  <si>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</si>
  <si>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</si>
  <si>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</si>
  <si>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</si>
  <si>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</si>
  <si>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</si>
  <si>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</si>
  <si>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</si>
  <si>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</si>
  <si>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</si>
  <si>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</si>
  <si>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</si>
  <si>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</si>
  <si>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</si>
  <si>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</si>
  <si>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</si>
  <si>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</si>
  <si>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</si>
  <si>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</si>
  <si>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</si>
  <si>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</si>
  <si>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</si>
  <si>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</si>
  <si>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</si>
  <si>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</si>
  <si>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</si>
  <si>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</si>
  <si>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</si>
  <si>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</si>
  <si>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</si>
  <si>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</si>
  <si>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</si>
  <si>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</si>
  <si>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</si>
  <si>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</si>
  <si>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</si>
  <si>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</si>
  <si>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</si>
  <si>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</si>
  <si>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</si>
  <si>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</si>
  <si>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</si>
  <si>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</si>
  <si>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</si>
  <si>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</si>
  <si>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</si>
  <si>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</si>
  <si>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</si>
  <si>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</si>
  <si>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</si>
  <si>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LH6392-00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</si>
</sst>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200714"/>
        <c:axId val="1003938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1786612"/>
        <c:axId val="14128789"/>
      </c:scatterChart>
      <c:valAx>
        <c:axId val="222007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039387"/>
        <c:crosses val="autoZero"/>
        <c:crossBetween val="midCat"/>
        <c:dispUnits/>
        <c:majorUnit val="10"/>
      </c:valAx>
      <c:valAx>
        <c:axId val="100393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200714"/>
        <c:crosses val="autoZero"/>
        <c:crossBetween val="midCat"/>
        <c:dispUnits/>
      </c:valAx>
      <c:valAx>
        <c:axId val="61786612"/>
        <c:scaling>
          <c:orientation val="minMax"/>
        </c:scaling>
        <c:axPos val="b"/>
        <c:delete val="1"/>
        <c:majorTickMark val="in"/>
        <c:minorTickMark val="none"/>
        <c:tickLblPos val="nextTo"/>
        <c:crossAx val="14128789"/>
        <c:crosses val="max"/>
        <c:crossBetween val="midCat"/>
        <c:dispUnits/>
      </c:valAx>
      <c:valAx>
        <c:axId val="1412878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78661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4768638"/>
        <c:axId val="63280111"/>
      </c:scatterChart>
      <c:valAx>
        <c:axId val="247686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280111"/>
        <c:crosses val="autoZero"/>
        <c:crossBetween val="midCat"/>
        <c:dispUnits/>
      </c:valAx>
      <c:valAx>
        <c:axId val="6328011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768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45.6192433374641</c:v>
                </c:pt>
                <c:pt idx="1">
                  <c:v>43.61516080649176</c:v>
                </c:pt>
                <c:pt idx="2">
                  <c:v>40.44369869538827</c:v>
                </c:pt>
                <c:pt idx="3">
                  <c:v>34.11478587467409</c:v>
                </c:pt>
                <c:pt idx="4">
                  <c:v>29.530444263647137</c:v>
                </c:pt>
                <c:pt idx="5">
                  <c:v>23.98488797922319</c:v>
                </c:pt>
                <c:pt idx="6">
                  <c:v>17.98111810410585</c:v>
                </c:pt>
                <c:pt idx="7">
                  <c:v>12.227681583471078</c:v>
                </c:pt>
                <c:pt idx="8">
                  <c:v>7.372443273286298</c:v>
                </c:pt>
                <c:pt idx="9">
                  <c:v>3.566552486291034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86.63397096262358</c:v>
                </c:pt>
                <c:pt idx="1">
                  <c:v>259.90191288787076</c:v>
                </c:pt>
                <c:pt idx="2">
                  <c:v>462.31278082500955</c:v>
                </c:pt>
                <c:pt idx="3">
                  <c:v>813.6175071138134</c:v>
                </c:pt>
                <c:pt idx="4">
                  <c:v>1046.7609152089472</c:v>
                </c:pt>
                <c:pt idx="5">
                  <c:v>1287.3225226525626</c:v>
                </c:pt>
                <c:pt idx="6">
                  <c:v>1509.0736960339568</c:v>
                </c:pt>
                <c:pt idx="7">
                  <c:v>1718.1079562465254</c:v>
                </c:pt>
                <c:pt idx="8">
                  <c:v>1947.5422646674187</c:v>
                </c:pt>
                <c:pt idx="9">
                  <c:v>2131.1426985423363</c:v>
                </c:pt>
                <c:pt idx="10">
                  <c:v>2350.509450704576</c:v>
                </c:pt>
              </c:numCache>
            </c:numRef>
          </c:yVal>
          <c:smooth val="0"/>
        </c:ser>
        <c:axId val="56045352"/>
        <c:axId val="647788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45.6192433374641</c:v>
                </c:pt>
                <c:pt idx="1">
                  <c:v>43.61516080649176</c:v>
                </c:pt>
                <c:pt idx="2">
                  <c:v>40.44369869538827</c:v>
                </c:pt>
                <c:pt idx="3">
                  <c:v>34.11478587467409</c:v>
                </c:pt>
                <c:pt idx="4">
                  <c:v>29.530444263647137</c:v>
                </c:pt>
                <c:pt idx="5">
                  <c:v>23.98488797922319</c:v>
                </c:pt>
                <c:pt idx="6">
                  <c:v>17.98111810410585</c:v>
                </c:pt>
                <c:pt idx="7">
                  <c:v>12.227681583471078</c:v>
                </c:pt>
                <c:pt idx="8">
                  <c:v>7.372443273286298</c:v>
                </c:pt>
                <c:pt idx="9">
                  <c:v>3.566552486291034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38.68641449386055</c:v>
                </c:pt>
                <c:pt idx="1">
                  <c:v>110.96068670152455</c:v>
                </c:pt>
                <c:pt idx="2">
                  <c:v>183.02438150544702</c:v>
                </c:pt>
                <c:pt idx="3">
                  <c:v>271.6971710749596</c:v>
                </c:pt>
                <c:pt idx="4">
                  <c:v>302.5796113491808</c:v>
                </c:pt>
                <c:pt idx="5">
                  <c:v>302.23673143251176</c:v>
                </c:pt>
                <c:pt idx="6">
                  <c:v>265.61299849258177</c:v>
                </c:pt>
                <c:pt idx="7">
                  <c:v>205.6443356816007</c:v>
                </c:pt>
                <c:pt idx="8">
                  <c:v>140.5466546200024</c:v>
                </c:pt>
                <c:pt idx="9">
                  <c:v>74.40178104360587</c:v>
                </c:pt>
                <c:pt idx="10">
                  <c:v>0</c:v>
                </c:pt>
              </c:numCache>
            </c:numRef>
          </c:yVal>
          <c:smooth val="0"/>
        </c:ser>
        <c:axId val="31236082"/>
        <c:axId val="65641475"/>
      </c:scatterChart>
      <c:valAx>
        <c:axId val="5604535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4778857"/>
        <c:crosses val="autoZero"/>
        <c:crossBetween val="midCat"/>
        <c:dispUnits/>
        <c:majorUnit val="5"/>
      </c:valAx>
      <c:valAx>
        <c:axId val="647788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045352"/>
        <c:crosses val="autoZero"/>
        <c:crossBetween val="midCat"/>
        <c:dispUnits/>
      </c:valAx>
      <c:valAx>
        <c:axId val="31236082"/>
        <c:scaling>
          <c:orientation val="minMax"/>
        </c:scaling>
        <c:axPos val="b"/>
        <c:delete val="1"/>
        <c:majorTickMark val="in"/>
        <c:minorTickMark val="none"/>
        <c:tickLblPos val="nextTo"/>
        <c:crossAx val="65641475"/>
        <c:crosses val="max"/>
        <c:crossBetween val="midCat"/>
        <c:dispUnits/>
      </c:valAx>
      <c:valAx>
        <c:axId val="6564147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23608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3.27</v>
      </c>
      <c r="C26" s="127">
        <v>910</v>
      </c>
      <c r="D26" s="128">
        <v>7.75</v>
      </c>
      <c r="E26" s="129">
        <v>19143</v>
      </c>
      <c r="F26" s="84">
        <v>3.410786258371007</v>
      </c>
      <c r="G26" s="84">
        <v>96.65093927428835</v>
      </c>
      <c r="H26" s="85">
        <v>939.3696030694782</v>
      </c>
      <c r="I26" s="86">
        <v>38.68641449386055</v>
      </c>
      <c r="J26" s="87">
        <v>0.05185846446898198</v>
      </c>
      <c r="K26" s="86">
        <v>4.118337911664276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9.81</v>
      </c>
      <c r="C27" s="127">
        <v>916</v>
      </c>
      <c r="D27" s="128">
        <v>7.8</v>
      </c>
      <c r="E27" s="129">
        <v>19095</v>
      </c>
      <c r="F27" s="84">
        <v>10.232358775113022</v>
      </c>
      <c r="G27" s="84">
        <v>92.40500170866899</v>
      </c>
      <c r="H27" s="85">
        <v>945.5632488040022</v>
      </c>
      <c r="I27" s="86">
        <v>110.96068670152455</v>
      </c>
      <c r="J27" s="87">
        <v>0.14874086689212407</v>
      </c>
      <c r="K27" s="86">
        <v>11.734877264093484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17.45</v>
      </c>
      <c r="C28" s="127">
        <v>921</v>
      </c>
      <c r="D28" s="128">
        <v>7.8</v>
      </c>
      <c r="E28" s="129">
        <v>18996</v>
      </c>
      <c r="F28" s="84">
        <v>18.201290583661795</v>
      </c>
      <c r="G28" s="84">
        <v>85.68580232073786</v>
      </c>
      <c r="H28" s="85">
        <v>950.7246202494389</v>
      </c>
      <c r="I28" s="86">
        <v>183.02438150544702</v>
      </c>
      <c r="J28" s="87">
        <v>0.24534099397513007</v>
      </c>
      <c r="K28" s="86">
        <v>19.251040480831076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30.71</v>
      </c>
      <c r="C29" s="127">
        <v>923</v>
      </c>
      <c r="D29" s="128">
        <v>7.9</v>
      </c>
      <c r="E29" s="129">
        <v>18993</v>
      </c>
      <c r="F29" s="84">
        <v>32.032185319441474</v>
      </c>
      <c r="G29" s="84">
        <v>72.27708871752986</v>
      </c>
      <c r="H29" s="85">
        <v>952.7891688276136</v>
      </c>
      <c r="I29" s="86">
        <v>271.6971710749596</v>
      </c>
      <c r="J29" s="87">
        <v>0.36420532315678233</v>
      </c>
      <c r="K29" s="86">
        <v>28.51598023613945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39.51</v>
      </c>
      <c r="C30" s="127">
        <v>919</v>
      </c>
      <c r="D30" s="128">
        <v>7.8</v>
      </c>
      <c r="E30" s="129">
        <v>19041</v>
      </c>
      <c r="F30" s="84">
        <v>41.21105965389556</v>
      </c>
      <c r="G30" s="84">
        <v>62.564500558574444</v>
      </c>
      <c r="H30" s="85">
        <v>948.6600716712642</v>
      </c>
      <c r="I30" s="86">
        <v>302.5796113491808</v>
      </c>
      <c r="J30" s="87">
        <v>0.40560269617852657</v>
      </c>
      <c r="K30" s="86">
        <v>31.89547240205053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48.59</v>
      </c>
      <c r="C31" s="127">
        <v>901</v>
      </c>
      <c r="D31" s="128">
        <v>7.7</v>
      </c>
      <c r="E31" s="129">
        <v>19299</v>
      </c>
      <c r="F31" s="84">
        <v>50.68198908080955</v>
      </c>
      <c r="G31" s="84">
        <v>50.81544063394743</v>
      </c>
      <c r="H31" s="85">
        <v>930.0791344676921</v>
      </c>
      <c r="I31" s="86">
        <v>302.23673143251176</v>
      </c>
      <c r="J31" s="87">
        <v>0.4051430716253509</v>
      </c>
      <c r="K31" s="86">
        <v>32.4958081771708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56.96</v>
      </c>
      <c r="C32" s="127">
        <v>864</v>
      </c>
      <c r="D32" s="128">
        <v>7.3</v>
      </c>
      <c r="E32" s="129">
        <v>19929</v>
      </c>
      <c r="F32" s="84">
        <v>59.412350237557355</v>
      </c>
      <c r="G32" s="84">
        <v>38.09558920361409</v>
      </c>
      <c r="H32" s="85">
        <v>891.8849857714606</v>
      </c>
      <c r="I32" s="86">
        <v>265.61299849258177</v>
      </c>
      <c r="J32" s="87">
        <v>0.35604959583456003</v>
      </c>
      <c r="K32" s="86">
        <v>29.78108194778416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64.85</v>
      </c>
      <c r="C33" s="127">
        <v>816</v>
      </c>
      <c r="D33" s="128">
        <v>6.9</v>
      </c>
      <c r="E33" s="129">
        <v>20853</v>
      </c>
      <c r="F33" s="84">
        <v>67.64204552151675</v>
      </c>
      <c r="G33" s="84">
        <v>25.90610504972686</v>
      </c>
      <c r="H33" s="85">
        <v>842.3358198952683</v>
      </c>
      <c r="I33" s="86">
        <v>205.6443356816007</v>
      </c>
      <c r="J33" s="87">
        <v>0.27566264836675697</v>
      </c>
      <c r="K33" s="86">
        <v>24.413580762500338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73.51</v>
      </c>
      <c r="C34" s="127">
        <v>763</v>
      </c>
      <c r="D34" s="128">
        <v>6.4</v>
      </c>
      <c r="E34" s="129">
        <v>21879</v>
      </c>
      <c r="F34" s="84">
        <v>76.6748923097409</v>
      </c>
      <c r="G34" s="84">
        <v>15.619583206115038</v>
      </c>
      <c r="H34" s="85">
        <v>787.6252825736394</v>
      </c>
      <c r="I34" s="86">
        <v>140.5466546200024</v>
      </c>
      <c r="J34" s="87">
        <v>0.18840034131367617</v>
      </c>
      <c r="K34" s="86">
        <v>17.844355397118925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80.44</v>
      </c>
      <c r="C35" s="127">
        <v>722</v>
      </c>
      <c r="D35" s="128">
        <v>6</v>
      </c>
      <c r="E35" s="129">
        <v>22824</v>
      </c>
      <c r="F35" s="84">
        <v>83.90325584812348</v>
      </c>
      <c r="G35" s="84">
        <v>7.55625526756575</v>
      </c>
      <c r="H35" s="85">
        <v>745.3020367210585</v>
      </c>
      <c r="I35" s="86">
        <v>74.40178104360587</v>
      </c>
      <c r="J35" s="87">
        <v>0.0997342909431714</v>
      </c>
      <c r="K35" s="86">
        <v>9.982769049033466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88.72</v>
      </c>
      <c r="C36" s="127">
        <v>685</v>
      </c>
      <c r="D36" s="128">
        <v>5.7</v>
      </c>
      <c r="E36" s="129">
        <v>23811</v>
      </c>
      <c r="F36" s="84">
        <v>92.53974215372347</v>
      </c>
      <c r="G36" s="84">
        <v>0</v>
      </c>
      <c r="H36" s="85">
        <v>707.1078880248269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309.37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0.598964361470752</v>
      </c>
      <c r="BD41" s="5">
        <f aca="true" t="shared" si="0" ref="BD41:BD50">IF(ISERR(($BE$21*0.4912-B26*0.03607)/($BE$21*0.4912)),0,($BE$21*0.4912-B26*0.03607)/($BE$21*0.4912))</f>
        <v>0.9915639410453664</v>
      </c>
      <c r="BF41">
        <f aca="true" t="shared" si="1" ref="BF41:BF50">(I26*63025)/(746*E26)</f>
        <v>0.17073498005315724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0.5877736890671043</v>
      </c>
      <c r="BD42" s="5">
        <f t="shared" si="0"/>
        <v>0.9746918231360993</v>
      </c>
      <c r="BF42">
        <f t="shared" si="1"/>
        <v>0.4909344402134653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0.5884750192347583</v>
      </c>
      <c r="BD43" s="5">
        <f t="shared" si="0"/>
        <v>0.9549818872298605</v>
      </c>
      <c r="BF43">
        <f t="shared" si="1"/>
        <v>0.8139932693873748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0.5846547303693905</v>
      </c>
      <c r="BD44" s="5">
        <f t="shared" si="0"/>
        <v>0.92077328119364</v>
      </c>
      <c r="BF44">
        <f t="shared" si="1"/>
        <v>1.2085526505531619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0.5827556821102968</v>
      </c>
      <c r="BD45" s="5">
        <f t="shared" si="0"/>
        <v>0.8980707372178675</v>
      </c>
      <c r="BF45">
        <f t="shared" si="1"/>
        <v>1.3425298002547996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0.5809377343511906</v>
      </c>
      <c r="BD46" s="5">
        <f t="shared" si="0"/>
        <v>0.8746458395701388</v>
      </c>
      <c r="BF46">
        <f t="shared" si="1"/>
        <v>1.3230810969059401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0.5792435103823832</v>
      </c>
      <c r="BD47" s="5">
        <f t="shared" si="0"/>
        <v>0.853052624447728</v>
      </c>
      <c r="BF47">
        <f t="shared" si="1"/>
        <v>1.1259985838463116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0.5768117237696795</v>
      </c>
      <c r="BD48" s="5">
        <f t="shared" si="0"/>
        <v>0.8326977299058139</v>
      </c>
      <c r="BF48">
        <f t="shared" si="1"/>
        <v>0.8331481519836406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0.5807492795916251</v>
      </c>
      <c r="BD49" s="5">
        <f t="shared" si="0"/>
        <v>0.8103563627660199</v>
      </c>
      <c r="BF49">
        <f t="shared" si="1"/>
        <v>0.5427090594311641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0.6043264842291255</v>
      </c>
      <c r="BD50" s="5">
        <f t="shared" si="0"/>
        <v>0.792478109385099</v>
      </c>
      <c r="BF50">
        <f t="shared" si="1"/>
        <v>0.2754010553230537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83.05799999999999</v>
      </c>
      <c r="C58" s="144">
        <f>AIRFLOW!C26</f>
        <v>910</v>
      </c>
      <c r="D58" s="145">
        <f>AIRFLOW!D26</f>
        <v>7.75</v>
      </c>
      <c r="E58" s="146">
        <f>AIRFLOW!E26</f>
        <v>19143</v>
      </c>
      <c r="F58" s="74">
        <f>25.4*AIRFLOW!F26</f>
        <v>86.63397096262358</v>
      </c>
      <c r="G58" s="75">
        <f>AIRFLOW!G26*0.472</f>
        <v>45.6192433374641</v>
      </c>
      <c r="H58" s="74">
        <f>AIRFLOW!H26</f>
        <v>939.3696030694782</v>
      </c>
      <c r="I58" s="75">
        <f>AIRFLOW!I26</f>
        <v>38.68641449386055</v>
      </c>
      <c r="J58" s="76">
        <f>AIRFLOW!J26</f>
        <v>0.05185846446898198</v>
      </c>
      <c r="K58" s="77">
        <f>AIRFLOW!K26</f>
        <v>4.118337911664276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249.174</v>
      </c>
      <c r="C59" s="144">
        <f>AIRFLOW!C27</f>
        <v>916</v>
      </c>
      <c r="D59" s="145">
        <f>AIRFLOW!D27</f>
        <v>7.8</v>
      </c>
      <c r="E59" s="146">
        <f>AIRFLOW!E27</f>
        <v>19095</v>
      </c>
      <c r="F59" s="74">
        <f>25.4*AIRFLOW!F27</f>
        <v>259.90191288787076</v>
      </c>
      <c r="G59" s="75">
        <f>AIRFLOW!G27*0.472</f>
        <v>43.61516080649176</v>
      </c>
      <c r="H59" s="74">
        <f>AIRFLOW!H27</f>
        <v>945.5632488040022</v>
      </c>
      <c r="I59" s="75">
        <f>AIRFLOW!I27</f>
        <v>110.96068670152455</v>
      </c>
      <c r="J59" s="76">
        <f>AIRFLOW!J27</f>
        <v>0.14874086689212407</v>
      </c>
      <c r="K59" s="77">
        <f>AIRFLOW!K27</f>
        <v>11.734877264093484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443.22999999999996</v>
      </c>
      <c r="C60" s="144">
        <f>AIRFLOW!C28</f>
        <v>921</v>
      </c>
      <c r="D60" s="145">
        <f>AIRFLOW!D28</f>
        <v>7.8</v>
      </c>
      <c r="E60" s="146">
        <f>AIRFLOW!E28</f>
        <v>18996</v>
      </c>
      <c r="F60" s="74">
        <f>25.4*AIRFLOW!F28</f>
        <v>462.31278082500955</v>
      </c>
      <c r="G60" s="75">
        <f>AIRFLOW!G28*0.472</f>
        <v>40.44369869538827</v>
      </c>
      <c r="H60" s="74">
        <f>AIRFLOW!H28</f>
        <v>950.7246202494389</v>
      </c>
      <c r="I60" s="75">
        <f>AIRFLOW!I28</f>
        <v>183.02438150544702</v>
      </c>
      <c r="J60" s="76">
        <f>AIRFLOW!J28</f>
        <v>0.24534099397513007</v>
      </c>
      <c r="K60" s="77">
        <f>AIRFLOW!K28</f>
        <v>19.251040480831076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780.034</v>
      </c>
      <c r="C61" s="144">
        <f>AIRFLOW!C29</f>
        <v>923</v>
      </c>
      <c r="D61" s="145">
        <f>AIRFLOW!D29</f>
        <v>7.9</v>
      </c>
      <c r="E61" s="146">
        <f>AIRFLOW!E29</f>
        <v>18993</v>
      </c>
      <c r="F61" s="74">
        <f>25.4*AIRFLOW!F29</f>
        <v>813.6175071138134</v>
      </c>
      <c r="G61" s="75">
        <f>AIRFLOW!G29*0.472</f>
        <v>34.11478587467409</v>
      </c>
      <c r="H61" s="74">
        <f>AIRFLOW!H29</f>
        <v>952.7891688276136</v>
      </c>
      <c r="I61" s="75">
        <f>AIRFLOW!I29</f>
        <v>271.6971710749596</v>
      </c>
      <c r="J61" s="76">
        <f>AIRFLOW!J29</f>
        <v>0.36420532315678233</v>
      </c>
      <c r="K61" s="77">
        <f>AIRFLOW!K29</f>
        <v>28.51598023613945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1003.5539999999999</v>
      </c>
      <c r="C62" s="144">
        <f>AIRFLOW!C30</f>
        <v>919</v>
      </c>
      <c r="D62" s="145">
        <f>AIRFLOW!D30</f>
        <v>7.8</v>
      </c>
      <c r="E62" s="146">
        <f>AIRFLOW!E30</f>
        <v>19041</v>
      </c>
      <c r="F62" s="74">
        <f>25.4*AIRFLOW!F30</f>
        <v>1046.7609152089472</v>
      </c>
      <c r="G62" s="75">
        <f>AIRFLOW!G30*0.472</f>
        <v>29.530444263647137</v>
      </c>
      <c r="H62" s="74">
        <f>AIRFLOW!H30</f>
        <v>948.6600716712642</v>
      </c>
      <c r="I62" s="75">
        <f>AIRFLOW!I30</f>
        <v>302.5796113491808</v>
      </c>
      <c r="J62" s="76">
        <f>AIRFLOW!J30</f>
        <v>0.40560269617852657</v>
      </c>
      <c r="K62" s="77">
        <f>AIRFLOW!K30</f>
        <v>31.89547240205053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1234.186</v>
      </c>
      <c r="C63" s="144">
        <f>AIRFLOW!C31</f>
        <v>901</v>
      </c>
      <c r="D63" s="145">
        <f>AIRFLOW!D31</f>
        <v>7.7</v>
      </c>
      <c r="E63" s="146">
        <f>AIRFLOW!E31</f>
        <v>19299</v>
      </c>
      <c r="F63" s="74">
        <f>25.4*AIRFLOW!F31</f>
        <v>1287.3225226525626</v>
      </c>
      <c r="G63" s="75">
        <f>AIRFLOW!G31*0.472</f>
        <v>23.98488797922319</v>
      </c>
      <c r="H63" s="74">
        <f>AIRFLOW!H31</f>
        <v>930.0791344676921</v>
      </c>
      <c r="I63" s="75">
        <f>AIRFLOW!I31</f>
        <v>302.23673143251176</v>
      </c>
      <c r="J63" s="76">
        <f>AIRFLOW!J31</f>
        <v>0.4051430716253509</v>
      </c>
      <c r="K63" s="77">
        <f>AIRFLOW!K31</f>
        <v>32.4958081771708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1446.7839999999999</v>
      </c>
      <c r="C64" s="144">
        <f>AIRFLOW!C32</f>
        <v>864</v>
      </c>
      <c r="D64" s="145">
        <f>AIRFLOW!D32</f>
        <v>7.3</v>
      </c>
      <c r="E64" s="146">
        <f>AIRFLOW!E32</f>
        <v>19929</v>
      </c>
      <c r="F64" s="74">
        <f>25.4*AIRFLOW!F32</f>
        <v>1509.0736960339568</v>
      </c>
      <c r="G64" s="75">
        <f>AIRFLOW!G32*0.472</f>
        <v>17.98111810410585</v>
      </c>
      <c r="H64" s="74">
        <f>AIRFLOW!H32</f>
        <v>891.8849857714606</v>
      </c>
      <c r="I64" s="75">
        <f>AIRFLOW!I32</f>
        <v>265.61299849258177</v>
      </c>
      <c r="J64" s="76">
        <f>AIRFLOW!J32</f>
        <v>0.35604959583456003</v>
      </c>
      <c r="K64" s="77">
        <f>AIRFLOW!K32</f>
        <v>29.78108194778416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1647.1899999999998</v>
      </c>
      <c r="C65" s="144">
        <f>AIRFLOW!C33</f>
        <v>816</v>
      </c>
      <c r="D65" s="145">
        <f>AIRFLOW!D33</f>
        <v>6.9</v>
      </c>
      <c r="E65" s="146">
        <f>AIRFLOW!E33</f>
        <v>20853</v>
      </c>
      <c r="F65" s="74">
        <f>25.4*AIRFLOW!F33</f>
        <v>1718.1079562465254</v>
      </c>
      <c r="G65" s="75">
        <f>AIRFLOW!G33*0.472</f>
        <v>12.227681583471078</v>
      </c>
      <c r="H65" s="74">
        <f>AIRFLOW!H33</f>
        <v>842.3358198952683</v>
      </c>
      <c r="I65" s="75">
        <f>AIRFLOW!I33</f>
        <v>205.6443356816007</v>
      </c>
      <c r="J65" s="76">
        <f>AIRFLOW!J33</f>
        <v>0.27566264836675697</v>
      </c>
      <c r="K65" s="77">
        <f>AIRFLOW!K33</f>
        <v>24.413580762500338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1867.154</v>
      </c>
      <c r="C66" s="144">
        <f>AIRFLOW!C34</f>
        <v>763</v>
      </c>
      <c r="D66" s="145">
        <f>AIRFLOW!D34</f>
        <v>6.4</v>
      </c>
      <c r="E66" s="146">
        <f>AIRFLOW!E34</f>
        <v>21879</v>
      </c>
      <c r="F66" s="74">
        <f>25.4*AIRFLOW!F34</f>
        <v>1947.5422646674187</v>
      </c>
      <c r="G66" s="75">
        <f>AIRFLOW!G34*0.472</f>
        <v>7.372443273286298</v>
      </c>
      <c r="H66" s="74">
        <f>AIRFLOW!H34</f>
        <v>787.6252825736394</v>
      </c>
      <c r="I66" s="75">
        <f>AIRFLOW!I34</f>
        <v>140.5466546200024</v>
      </c>
      <c r="J66" s="76">
        <f>AIRFLOW!J34</f>
        <v>0.18840034131367617</v>
      </c>
      <c r="K66" s="77">
        <f>AIRFLOW!K34</f>
        <v>17.844355397118925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2043.176</v>
      </c>
      <c r="C67" s="144">
        <f>AIRFLOW!C35</f>
        <v>722</v>
      </c>
      <c r="D67" s="145">
        <f>AIRFLOW!D35</f>
        <v>6</v>
      </c>
      <c r="E67" s="146">
        <f>AIRFLOW!E35</f>
        <v>22824</v>
      </c>
      <c r="F67" s="74">
        <f>25.4*AIRFLOW!F35</f>
        <v>2131.1426985423363</v>
      </c>
      <c r="G67" s="75">
        <f>AIRFLOW!G35*0.472</f>
        <v>3.566552486291034</v>
      </c>
      <c r="H67" s="74">
        <f>AIRFLOW!H35</f>
        <v>745.3020367210585</v>
      </c>
      <c r="I67" s="75">
        <f>AIRFLOW!I35</f>
        <v>74.40178104360587</v>
      </c>
      <c r="J67" s="76">
        <f>AIRFLOW!J35</f>
        <v>0.0997342909431714</v>
      </c>
      <c r="K67" s="77">
        <f>AIRFLOW!K35</f>
        <v>9.982769049033466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2253.488</v>
      </c>
      <c r="C68" s="144">
        <f>AIRFLOW!C36</f>
        <v>685</v>
      </c>
      <c r="D68" s="145">
        <f>AIRFLOW!D36</f>
        <v>5.7</v>
      </c>
      <c r="E68" s="146">
        <f>AIRFLOW!E36</f>
        <v>23811</v>
      </c>
      <c r="F68" s="74">
        <f>25.4*AIRFLOW!F36</f>
        <v>2350.509450704576</v>
      </c>
      <c r="G68" s="75">
        <f>AIRFLOW!G36*0.472</f>
        <v>0</v>
      </c>
      <c r="H68" s="74">
        <f>AIRFLOW!H36</f>
        <v>707.1078880248269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309.37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0.8144553433493691</v>
      </c>
      <c r="C74" s="144">
        <f>AIRFLOW!C26</f>
        <v>910</v>
      </c>
      <c r="D74" s="145">
        <f>AIRFLOW!D26</f>
        <v>7.75</v>
      </c>
      <c r="E74" s="149">
        <f>AIRFLOW!E26</f>
        <v>19143</v>
      </c>
      <c r="F74" s="80">
        <f>AIRFLOW!F26*(0.07355/0.2952998)</f>
        <v>0.8495208235941494</v>
      </c>
      <c r="G74" s="80">
        <f>AIRFLOW!G26*0.472*(0.001*3600)</f>
        <v>164.22927601487075</v>
      </c>
      <c r="H74" s="79">
        <f>AIRFLOW!H26</f>
        <v>939.3696030694782</v>
      </c>
      <c r="I74" s="81">
        <f>AIRFLOW!I26</f>
        <v>38.68641449386055</v>
      </c>
      <c r="J74" s="82">
        <f>AIRFLOW!J26</f>
        <v>0.05185846446898198</v>
      </c>
      <c r="K74" s="80">
        <f>AIRFLOW!K26</f>
        <v>4.118337911664276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2.4433660300481073</v>
      </c>
      <c r="C75" s="144">
        <f>AIRFLOW!C27</f>
        <v>916</v>
      </c>
      <c r="D75" s="145">
        <f>AIRFLOW!D27</f>
        <v>7.8</v>
      </c>
      <c r="E75" s="149">
        <f>AIRFLOW!E27</f>
        <v>19095</v>
      </c>
      <c r="F75" s="80">
        <f>AIRFLOW!F27*(0.07355/0.2952998)</f>
        <v>2.5485624707824486</v>
      </c>
      <c r="G75" s="80">
        <f>AIRFLOW!G27*0.472*(0.001*3600)</f>
        <v>157.01457890337034</v>
      </c>
      <c r="H75" s="79">
        <f>AIRFLOW!H27</f>
        <v>945.5632488040022</v>
      </c>
      <c r="I75" s="81">
        <f>AIRFLOW!I27</f>
        <v>110.96068670152455</v>
      </c>
      <c r="J75" s="82">
        <f>AIRFLOW!J27</f>
        <v>0.14874086689212407</v>
      </c>
      <c r="K75" s="80">
        <f>AIRFLOW!K27</f>
        <v>11.734877264093484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4.346252520320028</v>
      </c>
      <c r="C76" s="144">
        <f>AIRFLOW!C28</f>
        <v>921</v>
      </c>
      <c r="D76" s="145">
        <f>AIRFLOW!D28</f>
        <v>7.8</v>
      </c>
      <c r="E76" s="149">
        <f>AIRFLOW!E28</f>
        <v>18996</v>
      </c>
      <c r="F76" s="80">
        <f>AIRFLOW!F28*(0.07355/0.2952998)</f>
        <v>4.533375648843396</v>
      </c>
      <c r="G76" s="80">
        <f>AIRFLOW!G28*0.472*(0.001*3600)</f>
        <v>145.59731530339778</v>
      </c>
      <c r="H76" s="79">
        <f>AIRFLOW!H28</f>
        <v>950.7246202494389</v>
      </c>
      <c r="I76" s="81">
        <f>AIRFLOW!I28</f>
        <v>183.02438150544702</v>
      </c>
      <c r="J76" s="82">
        <f>AIRFLOW!J28</f>
        <v>0.24534099397513007</v>
      </c>
      <c r="K76" s="80">
        <f>AIRFLOW!K28</f>
        <v>19.251040480831076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7.648906297938571</v>
      </c>
      <c r="C77" s="144">
        <f>AIRFLOW!C29</f>
        <v>923</v>
      </c>
      <c r="D77" s="145">
        <f>AIRFLOW!D29</f>
        <v>7.9</v>
      </c>
      <c r="E77" s="149">
        <f>AIRFLOW!E29</f>
        <v>18993</v>
      </c>
      <c r="F77" s="80">
        <f>AIRFLOW!F29*(0.07355/0.2952998)</f>
        <v>7.978221557362791</v>
      </c>
      <c r="G77" s="80">
        <f>AIRFLOW!G29*0.472*(0.001*3600)</f>
        <v>122.81322914882674</v>
      </c>
      <c r="H77" s="79">
        <f>AIRFLOW!H29</f>
        <v>952.7891688276136</v>
      </c>
      <c r="I77" s="81">
        <f>AIRFLOW!I29</f>
        <v>271.6971710749596</v>
      </c>
      <c r="J77" s="82">
        <f>AIRFLOW!J29</f>
        <v>0.36420532315678233</v>
      </c>
      <c r="K77" s="80">
        <f>AIRFLOW!K29</f>
        <v>28.51598023613945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9.840712726524027</v>
      </c>
      <c r="C78" s="144">
        <f>AIRFLOW!C30</f>
        <v>919</v>
      </c>
      <c r="D78" s="145">
        <f>AIRFLOW!D30</f>
        <v>7.8</v>
      </c>
      <c r="E78" s="149">
        <f>AIRFLOW!E30</f>
        <v>19041</v>
      </c>
      <c r="F78" s="80">
        <f>AIRFLOW!F30*(0.07355/0.2952998)</f>
        <v>10.264393804343987</v>
      </c>
      <c r="G78" s="80">
        <f>AIRFLOW!G30*0.472*(0.001*3600)</f>
        <v>106.3095993491297</v>
      </c>
      <c r="H78" s="79">
        <f>AIRFLOW!H30</f>
        <v>948.6600716712642</v>
      </c>
      <c r="I78" s="81">
        <f>AIRFLOW!I30</f>
        <v>302.5796113491808</v>
      </c>
      <c r="J78" s="82">
        <f>AIRFLOW!J30</f>
        <v>0.40560269617852657</v>
      </c>
      <c r="K78" s="80">
        <f>AIRFLOW!K30</f>
        <v>31.89547240205053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12.102258450564479</v>
      </c>
      <c r="C79" s="144">
        <f>AIRFLOW!C31</f>
        <v>901</v>
      </c>
      <c r="D79" s="145">
        <f>AIRFLOW!D31</f>
        <v>7.7</v>
      </c>
      <c r="E79" s="149">
        <f>AIRFLOW!E31</f>
        <v>19299</v>
      </c>
      <c r="F79" s="80">
        <f>AIRFLOW!F31*(0.07355/0.2952998)</f>
        <v>12.623307895547313</v>
      </c>
      <c r="G79" s="80">
        <f>AIRFLOW!G31*0.472*(0.001*3600)</f>
        <v>86.34559672520348</v>
      </c>
      <c r="H79" s="79">
        <f>AIRFLOW!H31</f>
        <v>930.0791344676921</v>
      </c>
      <c r="I79" s="81">
        <f>AIRFLOW!I31</f>
        <v>302.23673143251176</v>
      </c>
      <c r="J79" s="82">
        <f>AIRFLOW!J31</f>
        <v>0.4051430716253509</v>
      </c>
      <c r="K79" s="80">
        <f>AIRFLOW!K31</f>
        <v>32.4958081771708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14.186965246844055</v>
      </c>
      <c r="C80" s="144">
        <f>AIRFLOW!C32</f>
        <v>864</v>
      </c>
      <c r="D80" s="145">
        <f>AIRFLOW!D32</f>
        <v>7.3</v>
      </c>
      <c r="E80" s="149">
        <f>AIRFLOW!E32</f>
        <v>19929</v>
      </c>
      <c r="F80" s="80">
        <f>AIRFLOW!F32*(0.07355/0.2952998)</f>
        <v>14.797769453187383</v>
      </c>
      <c r="G80" s="80">
        <f>AIRFLOW!G32*0.472*(0.001*3600)</f>
        <v>64.73202517478106</v>
      </c>
      <c r="H80" s="79">
        <f>AIRFLOW!H32</f>
        <v>891.8849857714606</v>
      </c>
      <c r="I80" s="81">
        <f>AIRFLOW!I32</f>
        <v>265.61299849258177</v>
      </c>
      <c r="J80" s="82">
        <f>AIRFLOW!J32</f>
        <v>0.35604959583456003</v>
      </c>
      <c r="K80" s="80">
        <f>AIRFLOW!K32</f>
        <v>29.78108194778416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16.15211896520079</v>
      </c>
      <c r="C81" s="144">
        <f>AIRFLOW!C33</f>
        <v>816</v>
      </c>
      <c r="D81" s="145">
        <f>AIRFLOW!D33</f>
        <v>6.9</v>
      </c>
      <c r="E81" s="149">
        <f>AIRFLOW!E33</f>
        <v>20853</v>
      </c>
      <c r="F81" s="80">
        <f>AIRFLOW!F33*(0.07355/0.2952998)</f>
        <v>16.84753070644666</v>
      </c>
      <c r="G81" s="80">
        <f>AIRFLOW!G33*0.472*(0.001*3600)</f>
        <v>44.01965370049588</v>
      </c>
      <c r="H81" s="79">
        <f>AIRFLOW!H33</f>
        <v>842.3358198952683</v>
      </c>
      <c r="I81" s="81">
        <f>AIRFLOW!I33</f>
        <v>205.6443356816007</v>
      </c>
      <c r="J81" s="82">
        <f>AIRFLOW!J33</f>
        <v>0.27566264836675697</v>
      </c>
      <c r="K81" s="80">
        <f>AIRFLOW!K33</f>
        <v>24.413580762500338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18.309055746058753</v>
      </c>
      <c r="C82" s="144">
        <f>AIRFLOW!C34</f>
        <v>763</v>
      </c>
      <c r="D82" s="145">
        <f>AIRFLOW!D34</f>
        <v>6.4</v>
      </c>
      <c r="E82" s="149">
        <f>AIRFLOW!E34</f>
        <v>21879</v>
      </c>
      <c r="F82" s="80">
        <f>AIRFLOW!F34*(0.07355/0.2952998)</f>
        <v>19.097332031316796</v>
      </c>
      <c r="G82" s="80">
        <f>AIRFLOW!G34*0.472*(0.001*3600)</f>
        <v>26.540795783830674</v>
      </c>
      <c r="H82" s="79">
        <f>AIRFLOW!H34</f>
        <v>787.6252825736394</v>
      </c>
      <c r="I82" s="81">
        <f>AIRFLOW!I34</f>
        <v>140.5466546200024</v>
      </c>
      <c r="J82" s="82">
        <f>AIRFLOW!J34</f>
        <v>0.18840034131367617</v>
      </c>
      <c r="K82" s="80">
        <f>AIRFLOW!K34</f>
        <v>17.844355397118925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20.035103308569802</v>
      </c>
      <c r="C83" s="144">
        <f>AIRFLOW!C35</f>
        <v>722</v>
      </c>
      <c r="D83" s="145">
        <f>AIRFLOW!D35</f>
        <v>6</v>
      </c>
      <c r="E83" s="149">
        <f>AIRFLOW!E35</f>
        <v>22824</v>
      </c>
      <c r="F83" s="80">
        <f>AIRFLOW!F35*(0.07355/0.2952998)</f>
        <v>20.897692675814486</v>
      </c>
      <c r="G83" s="80">
        <f>AIRFLOW!G35*0.472*(0.001*3600)</f>
        <v>12.839588950647721</v>
      </c>
      <c r="H83" s="79">
        <f>AIRFLOW!H35</f>
        <v>745.3020367210585</v>
      </c>
      <c r="I83" s="81">
        <f>AIRFLOW!I35</f>
        <v>74.40178104360587</v>
      </c>
      <c r="J83" s="82">
        <f>AIRFLOW!J35</f>
        <v>0.0997342909431714</v>
      </c>
      <c r="K83" s="80">
        <f>AIRFLOW!K35</f>
        <v>9.982769049033466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22.097393902738844</v>
      </c>
      <c r="C84" s="144">
        <f>AIRFLOW!C36</f>
        <v>685</v>
      </c>
      <c r="D84" s="145">
        <f>AIRFLOW!D36</f>
        <v>5.7</v>
      </c>
      <c r="E84" s="149">
        <f>AIRFLOW!E36</f>
        <v>23811</v>
      </c>
      <c r="F84" s="80">
        <f>AIRFLOW!F36*(0.07355/0.2952998)</f>
        <v>23.048772926383158</v>
      </c>
      <c r="G84" s="80">
        <f>AIRFLOW!G36*0.472*(0.001*3600)</f>
        <v>0</v>
      </c>
      <c r="H84" s="79">
        <f>AIRFLOW!H36</f>
        <v>707.1078880248269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309.37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83.29 in H2O, 2115 mm H2O or 20.74 kPa, Maximum open watts = 1061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83.28576793835113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2115.4585056341184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20.74389563374484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1061.4876514685102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-616055125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