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<sst xmlns="http://schemas.openxmlformats.org/spreadsheetml/2006/main" count="170" uniqueCount="117">
  <si>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</si>
  <si>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</si>
  <si>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</si>
  <si>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</si>
  <si>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</si>
  <si>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</si>
  <si>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</si>
  <si>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</si>
  <si>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</si>
  <si>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</si>
  <si>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</si>
  <si>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</si>
  <si>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</si>
  <si>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</si>
  <si>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</si>
  <si>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</si>
  <si>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</si>
  <si>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</si>
  <si>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</si>
  <si>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</si>
  <si>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</si>
  <si>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</si>
  <si>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</si>
  <si>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</si>
  <si>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</si>
  <si>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</si>
  <si>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</si>
  <si>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</si>
  <si>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</si>
  <si>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</si>
  <si>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</si>
  <si>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</si>
  <si>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</si>
  <si>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</si>
  <si>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</si>
  <si>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</si>
  <si>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</si>
  <si>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</si>
  <si>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</si>
  <si>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</si>
  <si>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</si>
  <si>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</si>
  <si>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</si>
  <si>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</si>
  <si>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</si>
  <si>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</si>
  <si>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</si>
  <si>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</si>
  <si>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</si>
  <si>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</si>
  <si>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</si>
  <si>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</si>
  <si>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</si>
  <si>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</si>
  <si>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</si>
  <si>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</si>
  <si>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</si>
  <si>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</si>
  <si>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</si>
  <si>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</si>
  <si>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</si>
  <si>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</si>
  <si>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</si>
  <si>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</si>
  <si>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</si>
  <si>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</si>
  <si>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</si>
  <si>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</si>
  <si>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</si>
  <si>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</si>
  <si>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</si>
  <si>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</si>
  <si>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</si>
  <si>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</si>
  <si>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</si>
  <si>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</si>
  <si>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</si>
  <si>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</si>
  <si>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</si>
  <si>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</si>
  <si>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</si>
  <si>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</si>
  <si>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</si>
  <si>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</si>
  <si>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</si>
  <si>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</si>
  <si>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</si>
  <si>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</si>
  <si>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</si>
  <si>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</si>
  <si>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</si>
  <si>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</si>
  <si>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</si>
  <si>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</si>
  <si>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</si>
  <si>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</si>
  <si>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</si>
  <si>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</si>
  <si>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</si>
  <si>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</si>
  <si>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</si>
  <si>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</si>
  <si>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</si>
  <si>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</si>
  <si>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</si>
  <si>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</si>
  <si>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</si>
  <si>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</si>
  <si>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</si>
  <si>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</si>
  <si>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</si>
  <si>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</si>
  <si>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</si>
  <si>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</si>
  <si>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</si>
  <si>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</si>
  <si>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LH2381-01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</si>
</sst>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41" xfId="0" applyBorder="1" applyAlignment="1" applyProtection="1">
      <alignment horizontal="left" wrapText="1"/>
      <protection/>
    </xf>
    <xf numFmtId="0" fontId="0" fillId="0" borderId="42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"/>
          <c:w val="0.87075"/>
          <c:h val="0.842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9486068"/>
        <c:axId val="6561256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3642174"/>
        <c:axId val="13017519"/>
      </c:scatterChart>
      <c:valAx>
        <c:axId val="59486068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612565"/>
        <c:crosses val="autoZero"/>
        <c:crossBetween val="midCat"/>
        <c:dispUnits/>
        <c:majorUnit val="10"/>
      </c:valAx>
      <c:valAx>
        <c:axId val="65612565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6068"/>
        <c:crosses val="autoZero"/>
        <c:crossBetween val="midCat"/>
        <c:dispUnits/>
      </c:valAx>
      <c:valAx>
        <c:axId val="53642174"/>
        <c:scaling>
          <c:orientation val="minMax"/>
        </c:scaling>
        <c:axPos val="b"/>
        <c:delete val="1"/>
        <c:majorTickMark val="out"/>
        <c:minorTickMark val="none"/>
        <c:tickLblPos val="nextTo"/>
        <c:crossAx val="13017519"/>
        <c:crosses val="max"/>
        <c:crossBetween val="midCat"/>
        <c:dispUnits/>
      </c:valAx>
      <c:valAx>
        <c:axId val="1301751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64217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50048808"/>
        <c:axId val="47786089"/>
      </c:scatterChart>
      <c:valAx>
        <c:axId val="5004880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7786089"/>
        <c:crosses val="autoZero"/>
        <c:crossBetween val="midCat"/>
        <c:dispUnits/>
      </c:valAx>
      <c:valAx>
        <c:axId val="4778608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00488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225"/>
          <c:w val="0.9095"/>
          <c:h val="0.878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7421618"/>
        <c:axId val="4546797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558556"/>
        <c:axId val="59027005"/>
      </c:scatterChart>
      <c:valAx>
        <c:axId val="27421618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5467971"/>
        <c:crosses val="autoZero"/>
        <c:crossBetween val="midCat"/>
        <c:dispUnits/>
        <c:majorUnit val="5"/>
      </c:valAx>
      <c:valAx>
        <c:axId val="4546797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1618"/>
        <c:crosses val="autoZero"/>
        <c:crossBetween val="midCat"/>
        <c:dispUnits/>
      </c:valAx>
      <c:valAx>
        <c:axId val="6558556"/>
        <c:scaling>
          <c:orientation val="minMax"/>
        </c:scaling>
        <c:axPos val="b"/>
        <c:delete val="1"/>
        <c:majorTickMark val="out"/>
        <c:minorTickMark val="none"/>
        <c:tickLblPos val="nextTo"/>
        <c:crossAx val="59027005"/>
        <c:crosses val="max"/>
        <c:crossBetween val="midCat"/>
        <c:dispUnits/>
      </c:valAx>
      <c:valAx>
        <c:axId val="5902700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855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352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95975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L5" sqref="L5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20.2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4"/>
      <c r="B2" s="154"/>
      <c r="C2" s="154"/>
      <c r="D2" s="95"/>
      <c r="E2" s="95"/>
      <c r="F2" s="95"/>
      <c r="G2" s="96"/>
      <c r="H2" s="155"/>
      <c r="I2" s="155"/>
      <c r="J2" s="155"/>
      <c r="K2" s="155"/>
      <c r="L2" s="155"/>
      <c r="M2" s="155"/>
      <c r="N2" s="14"/>
    </row>
    <row r="3" spans="1:14" ht="24.75">
      <c r="A3" s="154" t="s">
        <v>100</v>
      </c>
      <c r="B3" s="154"/>
      <c r="C3" s="154"/>
      <c r="D3" s="97"/>
      <c r="E3" s="97"/>
      <c r="F3" s="97"/>
      <c r="G3" s="98"/>
      <c r="H3" s="156"/>
      <c r="I3" s="156"/>
      <c r="J3" s="156"/>
      <c r="K3" s="156"/>
      <c r="L3" s="156"/>
      <c r="M3" s="156"/>
      <c r="N3" s="14"/>
    </row>
    <row r="4" spans="1:14" ht="24.75">
      <c r="A4" s="160" t="s">
        <v>101</v>
      </c>
      <c r="B4" s="160"/>
      <c r="C4" s="160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24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23.2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07"/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2" t="s">
        <v>116</v>
      </c>
      <c r="K8" s="153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3.6</v>
      </c>
      <c r="C26" s="127">
        <v>967</v>
      </c>
      <c r="D26" s="128">
        <v>8.1</v>
      </c>
      <c r="E26" s="129">
        <v>19440</v>
      </c>
      <c r="F26" s="84">
        <v>3.7368233936281268</v>
      </c>
      <c r="G26" s="84">
        <v>101.05945748131012</v>
      </c>
      <c r="H26" s="85">
        <v>994.5504376225218</v>
      </c>
      <c r="I26" s="86">
        <v>44.31772238511431</v>
      </c>
      <c r="J26" s="87">
        <v>0.059407134564496394</v>
      </c>
      <c r="K26" s="86">
        <v>4.456055792510238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10.12</v>
      </c>
      <c r="C27" s="127">
        <v>974</v>
      </c>
      <c r="D27" s="128">
        <v>8.2</v>
      </c>
      <c r="E27" s="129">
        <v>19290</v>
      </c>
      <c r="F27" s="84">
        <v>10.504625762087956</v>
      </c>
      <c r="G27" s="84">
        <v>93.60966396716127</v>
      </c>
      <c r="H27" s="85">
        <v>1001.7498720210302</v>
      </c>
      <c r="I27" s="86">
        <v>115.39823546835336</v>
      </c>
      <c r="J27" s="87">
        <v>0.15468932368411978</v>
      </c>
      <c r="K27" s="86">
        <v>11.519665606299249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18.04</v>
      </c>
      <c r="C28" s="127">
        <v>976</v>
      </c>
      <c r="D28" s="128">
        <v>8.2</v>
      </c>
      <c r="E28" s="129">
        <v>19110</v>
      </c>
      <c r="F28" s="84">
        <v>18.725637228069836</v>
      </c>
      <c r="G28" s="84">
        <v>86.88723619619326</v>
      </c>
      <c r="H28" s="85">
        <v>1003.8068532777469</v>
      </c>
      <c r="I28" s="86">
        <v>190.93717185499028</v>
      </c>
      <c r="J28" s="87">
        <v>0.25594795154824435</v>
      </c>
      <c r="K28" s="86">
        <v>19.021305864920134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31.52</v>
      </c>
      <c r="C29" s="127">
        <v>983</v>
      </c>
      <c r="D29" s="128">
        <v>8.3</v>
      </c>
      <c r="E29" s="129">
        <v>19020</v>
      </c>
      <c r="F29" s="84">
        <v>32.71796482421071</v>
      </c>
      <c r="G29" s="84">
        <v>73.03693420681853</v>
      </c>
      <c r="H29" s="85">
        <v>1011.0062876762554</v>
      </c>
      <c r="I29" s="86">
        <v>280.4314472017484</v>
      </c>
      <c r="J29" s="87">
        <v>0.3759134680988585</v>
      </c>
      <c r="K29" s="86">
        <v>27.73785392040492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39.92</v>
      </c>
      <c r="C30" s="127">
        <v>980</v>
      </c>
      <c r="D30" s="128">
        <v>8.3</v>
      </c>
      <c r="E30" s="129">
        <v>19020</v>
      </c>
      <c r="F30" s="84">
        <v>41.43721940934301</v>
      </c>
      <c r="G30" s="84">
        <v>62.74402937406014</v>
      </c>
      <c r="H30" s="85">
        <v>1007.9208157911803</v>
      </c>
      <c r="I30" s="86">
        <v>305.1131371720825</v>
      </c>
      <c r="J30" s="87">
        <v>0.40899884339421244</v>
      </c>
      <c r="K30" s="86">
        <v>30.271538437528946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48.56</v>
      </c>
      <c r="C31" s="127">
        <v>962</v>
      </c>
      <c r="D31" s="128">
        <v>8.1</v>
      </c>
      <c r="E31" s="129">
        <v>19290</v>
      </c>
      <c r="F31" s="84">
        <v>50.405595554050514</v>
      </c>
      <c r="G31" s="84">
        <v>50.69224456169509</v>
      </c>
      <c r="H31" s="85">
        <v>989.4079844807301</v>
      </c>
      <c r="I31" s="86">
        <v>299.85974608424164</v>
      </c>
      <c r="J31" s="87">
        <v>0.4019567641879915</v>
      </c>
      <c r="K31" s="86">
        <v>30.306986681699026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56.48</v>
      </c>
      <c r="C32" s="127">
        <v>923</v>
      </c>
      <c r="D32" s="128">
        <v>7.7</v>
      </c>
      <c r="E32" s="129">
        <v>19950</v>
      </c>
      <c r="F32" s="84">
        <v>58.62660702003239</v>
      </c>
      <c r="G32" s="84">
        <v>37.8605990895955</v>
      </c>
      <c r="H32" s="85">
        <v>949.2968499747545</v>
      </c>
      <c r="I32" s="86">
        <v>260.48345234752577</v>
      </c>
      <c r="J32" s="87">
        <v>0.3491735286159863</v>
      </c>
      <c r="K32" s="86">
        <v>27.439620425839717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64.8</v>
      </c>
      <c r="C33" s="127">
        <v>876</v>
      </c>
      <c r="D33" s="128">
        <v>7.3</v>
      </c>
      <c r="E33" s="129">
        <v>20190</v>
      </c>
      <c r="F33" s="84">
        <v>67.26282108530629</v>
      </c>
      <c r="G33" s="84">
        <v>25.83986524189888</v>
      </c>
      <c r="H33" s="85">
        <v>900.9577904419122</v>
      </c>
      <c r="I33" s="86">
        <v>203.968555248562</v>
      </c>
      <c r="J33" s="87">
        <v>0.27341629389887667</v>
      </c>
      <c r="K33" s="86">
        <v>22.639080033762422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72.12</v>
      </c>
      <c r="C34" s="127">
        <v>828</v>
      </c>
      <c r="D34" s="128">
        <v>6.9</v>
      </c>
      <c r="E34" s="129">
        <v>21180</v>
      </c>
      <c r="F34" s="84">
        <v>74.86102865235014</v>
      </c>
      <c r="G34" s="84">
        <v>15.457381626152666</v>
      </c>
      <c r="H34" s="85">
        <v>851.5902402807116</v>
      </c>
      <c r="I34" s="86">
        <v>135.7968252333071</v>
      </c>
      <c r="J34" s="87">
        <v>0.18203327779263684</v>
      </c>
      <c r="K34" s="86">
        <v>15.946263685284142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78.76</v>
      </c>
      <c r="C35" s="127">
        <v>789</v>
      </c>
      <c r="D35" s="128">
        <v>6.6</v>
      </c>
      <c r="E35" s="129">
        <v>22440</v>
      </c>
      <c r="F35" s="84">
        <v>81.75339180059758</v>
      </c>
      <c r="G35" s="84">
        <v>7.478537153174925</v>
      </c>
      <c r="H35" s="85">
        <v>811.479105774736</v>
      </c>
      <c r="I35" s="86">
        <v>71.74974012892824</v>
      </c>
      <c r="J35" s="87">
        <v>0.09617927631223624</v>
      </c>
      <c r="K35" s="86">
        <v>8.841846896406194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85.6</v>
      </c>
      <c r="C36" s="127">
        <v>761</v>
      </c>
      <c r="D36" s="128">
        <v>6.3</v>
      </c>
      <c r="E36" s="129">
        <v>23100</v>
      </c>
      <c r="F36" s="84">
        <v>88.85335624849101</v>
      </c>
      <c r="G36" s="84">
        <v>0</v>
      </c>
      <c r="H36" s="85">
        <v>782.6813681807023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307.9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0.5981717218343794</v>
      </c>
      <c r="BD41" s="5">
        <f aca="true" t="shared" si="0" ref="BD41:BD50">IF(ISERR(($BE$21*0.4912-B26*0.03607)/($BE$21*0.4912)),0,($BE$21*0.4912-B26*0.03607)/($BE$21*0.4912))</f>
        <v>0.990712595646275</v>
      </c>
      <c r="BF41">
        <f aca="true" t="shared" si="1" ref="BF41:BF50">(I26*63025)/(746*E26)</f>
        <v>0.19259951933782846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0.5874757406888164</v>
      </c>
      <c r="BD42" s="5">
        <f t="shared" si="0"/>
        <v>0.9738920744278617</v>
      </c>
      <c r="BF42">
        <f t="shared" si="1"/>
        <v>0.5054066679726101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0.5880614590188956</v>
      </c>
      <c r="BD43" s="5">
        <f t="shared" si="0"/>
        <v>0.9534597848496668</v>
      </c>
      <c r="BF43">
        <f t="shared" si="1"/>
        <v>0.8441192907550026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0.5843071353537851</v>
      </c>
      <c r="BD44" s="5">
        <f t="shared" si="0"/>
        <v>0.9186836152140517</v>
      </c>
      <c r="BF44">
        <f t="shared" si="1"/>
        <v>1.245633350522111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0.5826777176279305</v>
      </c>
      <c r="BD45" s="5">
        <f t="shared" si="0"/>
        <v>0.89701300505536</v>
      </c>
      <c r="BF45">
        <f t="shared" si="1"/>
        <v>1.3552656206582672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0.5809429863700338</v>
      </c>
      <c r="BD46" s="5">
        <f t="shared" si="0"/>
        <v>0.8747232346064198</v>
      </c>
      <c r="BF46">
        <f t="shared" si="1"/>
        <v>1.313287976306281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0.5793231795957363</v>
      </c>
      <c r="BD47" s="5">
        <f t="shared" si="0"/>
        <v>0.8542909450282247</v>
      </c>
      <c r="BF47">
        <f t="shared" si="1"/>
        <v>1.1030908090738112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0.5768170065996017</v>
      </c>
      <c r="BD48" s="5">
        <f t="shared" si="0"/>
        <v>0.8328267216329491</v>
      </c>
      <c r="BF48">
        <f t="shared" si="1"/>
        <v>0.8534948946496634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0.5811790279246962</v>
      </c>
      <c r="BD49" s="5">
        <f t="shared" si="0"/>
        <v>0.8139423327803748</v>
      </c>
      <c r="BF49">
        <f t="shared" si="1"/>
        <v>0.5416736228933399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0.605138330737123</v>
      </c>
      <c r="BD50" s="5">
        <f t="shared" si="0"/>
        <v>0.7968122314168374</v>
      </c>
      <c r="BF50">
        <f t="shared" si="1"/>
        <v>0.2701291840275708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4" t="s">
        <v>98</v>
      </c>
      <c r="B55" s="165"/>
      <c r="C55" s="165"/>
      <c r="D55" s="165"/>
      <c r="E55" s="165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91.44</v>
      </c>
      <c r="C58" s="144">
        <f>AIRFLOW!C26</f>
        <v>967</v>
      </c>
      <c r="D58" s="145">
        <f>AIRFLOW!D26</f>
        <v>8.1</v>
      </c>
      <c r="E58" s="146">
        <f>AIRFLOW!E26</f>
        <v>19440</v>
      </c>
      <c r="F58" s="74">
        <f>25.4*AIRFLOW!F26</f>
        <v>94.91531419815442</v>
      </c>
      <c r="G58" s="75">
        <f>AIRFLOW!G26*0.472</f>
        <v>47.70006393117838</v>
      </c>
      <c r="H58" s="74">
        <f>AIRFLOW!H26</f>
        <v>994.5504376225218</v>
      </c>
      <c r="I58" s="75">
        <f>AIRFLOW!I26</f>
        <v>44.31772238511431</v>
      </c>
      <c r="J58" s="76">
        <f>AIRFLOW!J26</f>
        <v>0.059407134564496394</v>
      </c>
      <c r="K58" s="77">
        <f>AIRFLOW!K26</f>
        <v>4.456055792510238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257.04799999999994</v>
      </c>
      <c r="C59" s="144">
        <f>AIRFLOW!C27</f>
        <v>974</v>
      </c>
      <c r="D59" s="145">
        <f>AIRFLOW!D27</f>
        <v>8.2</v>
      </c>
      <c r="E59" s="146">
        <f>AIRFLOW!E27</f>
        <v>19290</v>
      </c>
      <c r="F59" s="74">
        <f>25.4*AIRFLOW!F27</f>
        <v>266.8174943570341</v>
      </c>
      <c r="G59" s="75">
        <f>AIRFLOW!G27*0.472</f>
        <v>44.18376139250012</v>
      </c>
      <c r="H59" s="74">
        <f>AIRFLOW!H27</f>
        <v>1001.7498720210302</v>
      </c>
      <c r="I59" s="75">
        <f>AIRFLOW!I27</f>
        <v>115.39823546835336</v>
      </c>
      <c r="J59" s="76">
        <f>AIRFLOW!J27</f>
        <v>0.15468932368411978</v>
      </c>
      <c r="K59" s="77">
        <f>AIRFLOW!K27</f>
        <v>11.519665606299249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458.21599999999995</v>
      </c>
      <c r="C60" s="144">
        <f>AIRFLOW!C28</f>
        <v>976</v>
      </c>
      <c r="D60" s="145">
        <f>AIRFLOW!D28</f>
        <v>8.2</v>
      </c>
      <c r="E60" s="146">
        <f>AIRFLOW!E28</f>
        <v>19110</v>
      </c>
      <c r="F60" s="74">
        <f>25.4*AIRFLOW!F28</f>
        <v>475.6311855929738</v>
      </c>
      <c r="G60" s="75">
        <f>AIRFLOW!G28*0.472</f>
        <v>41.010775484603215</v>
      </c>
      <c r="H60" s="74">
        <f>AIRFLOW!H28</f>
        <v>1003.8068532777469</v>
      </c>
      <c r="I60" s="75">
        <f>AIRFLOW!I28</f>
        <v>190.93717185499028</v>
      </c>
      <c r="J60" s="76">
        <f>AIRFLOW!J28</f>
        <v>0.25594795154824435</v>
      </c>
      <c r="K60" s="77">
        <f>AIRFLOW!K28</f>
        <v>19.021305864920134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800.608</v>
      </c>
      <c r="C61" s="144">
        <f>AIRFLOW!C29</f>
        <v>983</v>
      </c>
      <c r="D61" s="145">
        <f>AIRFLOW!D29</f>
        <v>8.3</v>
      </c>
      <c r="E61" s="146">
        <f>AIRFLOW!E29</f>
        <v>19020</v>
      </c>
      <c r="F61" s="74">
        <f>25.4*AIRFLOW!F29</f>
        <v>831.036306534952</v>
      </c>
      <c r="G61" s="75">
        <f>AIRFLOW!G29*0.472</f>
        <v>34.47343294561834</v>
      </c>
      <c r="H61" s="74">
        <f>AIRFLOW!H29</f>
        <v>1011.0062876762554</v>
      </c>
      <c r="I61" s="75">
        <f>AIRFLOW!I29</f>
        <v>280.4314472017484</v>
      </c>
      <c r="J61" s="76">
        <f>AIRFLOW!J29</f>
        <v>0.3759134680988585</v>
      </c>
      <c r="K61" s="77">
        <f>AIRFLOW!K29</f>
        <v>27.73785392040492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1013.968</v>
      </c>
      <c r="C62" s="144">
        <f>AIRFLOW!C30</f>
        <v>980</v>
      </c>
      <c r="D62" s="145">
        <f>AIRFLOW!D30</f>
        <v>8.3</v>
      </c>
      <c r="E62" s="146">
        <f>AIRFLOW!E30</f>
        <v>19020</v>
      </c>
      <c r="F62" s="74">
        <f>25.4*AIRFLOW!F30</f>
        <v>1052.5053729973124</v>
      </c>
      <c r="G62" s="75">
        <f>AIRFLOW!G30*0.472</f>
        <v>29.615181864556384</v>
      </c>
      <c r="H62" s="74">
        <f>AIRFLOW!H30</f>
        <v>1007.9208157911803</v>
      </c>
      <c r="I62" s="75">
        <f>AIRFLOW!I30</f>
        <v>305.1131371720825</v>
      </c>
      <c r="J62" s="76">
        <f>AIRFLOW!J30</f>
        <v>0.40899884339421244</v>
      </c>
      <c r="K62" s="77">
        <f>AIRFLOW!K30</f>
        <v>30.271538437528946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1233.424</v>
      </c>
      <c r="C63" s="144">
        <f>AIRFLOW!C31</f>
        <v>962</v>
      </c>
      <c r="D63" s="145">
        <f>AIRFLOW!D31</f>
        <v>8.1</v>
      </c>
      <c r="E63" s="146">
        <f>AIRFLOW!E31</f>
        <v>19290</v>
      </c>
      <c r="F63" s="74">
        <f>25.4*AIRFLOW!F31</f>
        <v>1280.302127072883</v>
      </c>
      <c r="G63" s="75">
        <f>AIRFLOW!G31*0.472</f>
        <v>23.926739433120083</v>
      </c>
      <c r="H63" s="74">
        <f>AIRFLOW!H31</f>
        <v>989.4079844807301</v>
      </c>
      <c r="I63" s="75">
        <f>AIRFLOW!I31</f>
        <v>299.85974608424164</v>
      </c>
      <c r="J63" s="76">
        <f>AIRFLOW!J31</f>
        <v>0.4019567641879915</v>
      </c>
      <c r="K63" s="77">
        <f>AIRFLOW!K31</f>
        <v>30.306986681699026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1434.5919999999999</v>
      </c>
      <c r="C64" s="144">
        <f>AIRFLOW!C32</f>
        <v>923</v>
      </c>
      <c r="D64" s="145">
        <f>AIRFLOW!D32</f>
        <v>7.7</v>
      </c>
      <c r="E64" s="146">
        <f>AIRFLOW!E32</f>
        <v>19950</v>
      </c>
      <c r="F64" s="74">
        <f>25.4*AIRFLOW!F32</f>
        <v>1489.1158183088226</v>
      </c>
      <c r="G64" s="75">
        <f>AIRFLOW!G32*0.472</f>
        <v>17.870202770289076</v>
      </c>
      <c r="H64" s="74">
        <f>AIRFLOW!H32</f>
        <v>949.2968499747545</v>
      </c>
      <c r="I64" s="75">
        <f>AIRFLOW!I32</f>
        <v>260.48345234752577</v>
      </c>
      <c r="J64" s="76">
        <f>AIRFLOW!J32</f>
        <v>0.3491735286159863</v>
      </c>
      <c r="K64" s="77">
        <f>AIRFLOW!K32</f>
        <v>27.439620425839717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1645.9199999999998</v>
      </c>
      <c r="C65" s="144">
        <f>AIRFLOW!C33</f>
        <v>876</v>
      </c>
      <c r="D65" s="145">
        <f>AIRFLOW!D33</f>
        <v>7.3</v>
      </c>
      <c r="E65" s="146">
        <f>AIRFLOW!E33</f>
        <v>20190</v>
      </c>
      <c r="F65" s="74">
        <f>25.4*AIRFLOW!F33</f>
        <v>1708.4756555667796</v>
      </c>
      <c r="G65" s="75">
        <f>AIRFLOW!G33*0.472</f>
        <v>12.196416394176271</v>
      </c>
      <c r="H65" s="74">
        <f>AIRFLOW!H33</f>
        <v>900.9577904419122</v>
      </c>
      <c r="I65" s="75">
        <f>AIRFLOW!I33</f>
        <v>203.968555248562</v>
      </c>
      <c r="J65" s="76">
        <f>AIRFLOW!J33</f>
        <v>0.27341629389887667</v>
      </c>
      <c r="K65" s="77">
        <f>AIRFLOW!K33</f>
        <v>22.639080033762422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1831.848</v>
      </c>
      <c r="C66" s="144">
        <f>AIRFLOW!C34</f>
        <v>828</v>
      </c>
      <c r="D66" s="145">
        <f>AIRFLOW!D34</f>
        <v>6.9</v>
      </c>
      <c r="E66" s="146">
        <f>AIRFLOW!E34</f>
        <v>21180</v>
      </c>
      <c r="F66" s="74">
        <f>25.4*AIRFLOW!F34</f>
        <v>1901.4701277696936</v>
      </c>
      <c r="G66" s="75">
        <f>AIRFLOW!G34*0.472</f>
        <v>7.295884127544058</v>
      </c>
      <c r="H66" s="74">
        <f>AIRFLOW!H34</f>
        <v>851.5902402807116</v>
      </c>
      <c r="I66" s="75">
        <f>AIRFLOW!I34</f>
        <v>135.7968252333071</v>
      </c>
      <c r="J66" s="76">
        <f>AIRFLOW!J34</f>
        <v>0.18203327779263684</v>
      </c>
      <c r="K66" s="77">
        <f>AIRFLOW!K34</f>
        <v>15.946263685284142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2000.504</v>
      </c>
      <c r="C67" s="144">
        <f>AIRFLOW!C35</f>
        <v>789</v>
      </c>
      <c r="D67" s="145">
        <f>AIRFLOW!D35</f>
        <v>6.6</v>
      </c>
      <c r="E67" s="146">
        <f>AIRFLOW!E35</f>
        <v>22440</v>
      </c>
      <c r="F67" s="74">
        <f>25.4*AIRFLOW!F35</f>
        <v>2076.5361517351785</v>
      </c>
      <c r="G67" s="75">
        <f>AIRFLOW!G35*0.472</f>
        <v>3.529869536298565</v>
      </c>
      <c r="H67" s="74">
        <f>AIRFLOW!H35</f>
        <v>811.479105774736</v>
      </c>
      <c r="I67" s="75">
        <f>AIRFLOW!I35</f>
        <v>71.74974012892824</v>
      </c>
      <c r="J67" s="76">
        <f>AIRFLOW!J35</f>
        <v>0.09617927631223624</v>
      </c>
      <c r="K67" s="77">
        <f>AIRFLOW!K35</f>
        <v>8.841846896406194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2174.24</v>
      </c>
      <c r="C68" s="144">
        <f>AIRFLOW!C36</f>
        <v>761</v>
      </c>
      <c r="D68" s="145">
        <f>AIRFLOW!D36</f>
        <v>6.3</v>
      </c>
      <c r="E68" s="146">
        <f>AIRFLOW!E36</f>
        <v>23100</v>
      </c>
      <c r="F68" s="74">
        <f>25.4*AIRFLOW!F36</f>
        <v>2256.8752487116717</v>
      </c>
      <c r="G68" s="75">
        <f>AIRFLOW!G36*0.472</f>
        <v>0</v>
      </c>
      <c r="H68" s="74">
        <f>AIRFLOW!H36</f>
        <v>782.6813681807023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307.9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8"/>
      <c r="B71" s="158"/>
      <c r="C71" s="158"/>
      <c r="D71" s="158"/>
      <c r="E71" s="159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0.8966480844213237</v>
      </c>
      <c r="C74" s="144">
        <f>AIRFLOW!C26</f>
        <v>967</v>
      </c>
      <c r="D74" s="145">
        <f>AIRFLOW!D26</f>
        <v>8.1</v>
      </c>
      <c r="E74" s="149">
        <f>AIRFLOW!E26</f>
        <v>19440</v>
      </c>
      <c r="F74" s="80">
        <f>AIRFLOW!F26*(0.07355/0.2952998)</f>
        <v>0.9307265382548473</v>
      </c>
      <c r="G74" s="80">
        <f>AIRFLOW!G26*0.472*(0.001*3600)</f>
        <v>171.72023015224215</v>
      </c>
      <c r="H74" s="79">
        <f>AIRFLOW!H26</f>
        <v>994.5504376225218</v>
      </c>
      <c r="I74" s="81">
        <f>AIRFLOW!I26</f>
        <v>44.31772238511431</v>
      </c>
      <c r="J74" s="82">
        <f>AIRFLOW!J26</f>
        <v>0.059407134564496394</v>
      </c>
      <c r="K74" s="80">
        <f>AIRFLOW!K26</f>
        <v>4.456055792510238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2.5205773928732764</v>
      </c>
      <c r="C75" s="144">
        <f>AIRFLOW!C27</f>
        <v>974</v>
      </c>
      <c r="D75" s="145">
        <f>AIRFLOW!D27</f>
        <v>8.2</v>
      </c>
      <c r="E75" s="149">
        <f>AIRFLOW!E27</f>
        <v>19290</v>
      </c>
      <c r="F75" s="80">
        <f>AIRFLOW!F27*(0.07355/0.2952998)</f>
        <v>2.6163757130941816</v>
      </c>
      <c r="G75" s="80">
        <f>AIRFLOW!G27*0.472*(0.001*3600)</f>
        <v>159.06154101300044</v>
      </c>
      <c r="H75" s="79">
        <f>AIRFLOW!H27</f>
        <v>1001.7498720210302</v>
      </c>
      <c r="I75" s="81">
        <f>AIRFLOW!I27</f>
        <v>115.39823546835336</v>
      </c>
      <c r="J75" s="82">
        <f>AIRFLOW!J27</f>
        <v>0.15468932368411978</v>
      </c>
      <c r="K75" s="80">
        <f>AIRFLOW!K27</f>
        <v>11.519665606299249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4.493203178600189</v>
      </c>
      <c r="C76" s="144">
        <f>AIRFLOW!C28</f>
        <v>976</v>
      </c>
      <c r="D76" s="145">
        <f>AIRFLOW!D28</f>
        <v>8.2</v>
      </c>
      <c r="E76" s="149">
        <f>AIRFLOW!E28</f>
        <v>19110</v>
      </c>
      <c r="F76" s="80">
        <f>AIRFLOW!F28*(0.07355/0.2952998)</f>
        <v>4.663974097254846</v>
      </c>
      <c r="G76" s="80">
        <f>AIRFLOW!G28*0.472*(0.001*3600)</f>
        <v>147.6387917445716</v>
      </c>
      <c r="H76" s="79">
        <f>AIRFLOW!H28</f>
        <v>1003.8068532777469</v>
      </c>
      <c r="I76" s="81">
        <f>AIRFLOW!I28</f>
        <v>190.93717185499028</v>
      </c>
      <c r="J76" s="82">
        <f>AIRFLOW!J28</f>
        <v>0.25594795154824435</v>
      </c>
      <c r="K76" s="80">
        <f>AIRFLOW!K28</f>
        <v>19.021305864920134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7.850652116933368</v>
      </c>
      <c r="C77" s="144">
        <f>AIRFLOW!C29</f>
        <v>983</v>
      </c>
      <c r="D77" s="145">
        <f>AIRFLOW!D29</f>
        <v>8.3</v>
      </c>
      <c r="E77" s="149">
        <f>AIRFLOW!E29</f>
        <v>19020</v>
      </c>
      <c r="F77" s="80">
        <f>AIRFLOW!F29*(0.07355/0.2952998)</f>
        <v>8.149027912720218</v>
      </c>
      <c r="G77" s="80">
        <f>AIRFLOW!G29*0.472*(0.001*3600)</f>
        <v>124.10435860422604</v>
      </c>
      <c r="H77" s="79">
        <f>AIRFLOW!H29</f>
        <v>1011.0062876762554</v>
      </c>
      <c r="I77" s="81">
        <f>AIRFLOW!I29</f>
        <v>280.4314472017484</v>
      </c>
      <c r="J77" s="82">
        <f>AIRFLOW!J29</f>
        <v>0.3759134680988585</v>
      </c>
      <c r="K77" s="80">
        <f>AIRFLOW!K29</f>
        <v>27.73785392040492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9.942830980583123</v>
      </c>
      <c r="C78" s="144">
        <f>AIRFLOW!C30</f>
        <v>980</v>
      </c>
      <c r="D78" s="145">
        <f>AIRFLOW!D30</f>
        <v>8.3</v>
      </c>
      <c r="E78" s="149">
        <f>AIRFLOW!E30</f>
        <v>19020</v>
      </c>
      <c r="F78" s="80">
        <f>AIRFLOW!F30*(0.07355/0.2952998)</f>
        <v>10.320723168648195</v>
      </c>
      <c r="G78" s="80">
        <f>AIRFLOW!G30*0.472*(0.001*3600)</f>
        <v>106.61465471240298</v>
      </c>
      <c r="H78" s="79">
        <f>AIRFLOW!H30</f>
        <v>1007.9208157911803</v>
      </c>
      <c r="I78" s="81">
        <f>AIRFLOW!I30</f>
        <v>305.1131371720825</v>
      </c>
      <c r="J78" s="82">
        <f>AIRFLOW!J30</f>
        <v>0.40899884339421244</v>
      </c>
      <c r="K78" s="80">
        <f>AIRFLOW!K30</f>
        <v>30.271538437528946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12.0947863831943</v>
      </c>
      <c r="C79" s="144">
        <f>AIRFLOW!C31</f>
        <v>962</v>
      </c>
      <c r="D79" s="145">
        <f>AIRFLOW!D31</f>
        <v>8.1</v>
      </c>
      <c r="E79" s="149">
        <f>AIRFLOW!E31</f>
        <v>19290</v>
      </c>
      <c r="F79" s="80">
        <f>AIRFLOW!F31*(0.07355/0.2952998)</f>
        <v>12.55446686045983</v>
      </c>
      <c r="G79" s="80">
        <f>AIRFLOW!G31*0.472*(0.001*3600)</f>
        <v>86.1362619592323</v>
      </c>
      <c r="H79" s="79">
        <f>AIRFLOW!H31</f>
        <v>989.4079844807301</v>
      </c>
      <c r="I79" s="81">
        <f>AIRFLOW!I31</f>
        <v>299.85974608424164</v>
      </c>
      <c r="J79" s="82">
        <f>AIRFLOW!J31</f>
        <v>0.4019567641879915</v>
      </c>
      <c r="K79" s="80">
        <f>AIRFLOW!K31</f>
        <v>30.306986681699026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14.067412168921212</v>
      </c>
      <c r="C80" s="144">
        <f>AIRFLOW!C32</f>
        <v>923</v>
      </c>
      <c r="D80" s="145">
        <f>AIRFLOW!D32</f>
        <v>7.7</v>
      </c>
      <c r="E80" s="149">
        <f>AIRFLOW!E32</f>
        <v>19950</v>
      </c>
      <c r="F80" s="80">
        <f>AIRFLOW!F32*(0.07355/0.2952998)</f>
        <v>14.602065244620492</v>
      </c>
      <c r="G80" s="80">
        <f>AIRFLOW!G32*0.472*(0.001*3600)</f>
        <v>64.33272997304067</v>
      </c>
      <c r="H80" s="79">
        <f>AIRFLOW!H32</f>
        <v>949.2968499747545</v>
      </c>
      <c r="I80" s="81">
        <f>AIRFLOW!I32</f>
        <v>260.48345234752577</v>
      </c>
      <c r="J80" s="82">
        <f>AIRFLOW!J32</f>
        <v>0.3491735286159863</v>
      </c>
      <c r="K80" s="80">
        <f>AIRFLOW!K32</f>
        <v>27.439620425839717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16.139665519583826</v>
      </c>
      <c r="C81" s="144">
        <f>AIRFLOW!C33</f>
        <v>876</v>
      </c>
      <c r="D81" s="145">
        <f>AIRFLOW!D33</f>
        <v>7.3</v>
      </c>
      <c r="E81" s="149">
        <f>AIRFLOW!E33</f>
        <v>20190</v>
      </c>
      <c r="F81" s="80">
        <f>AIRFLOW!F33*(0.07355/0.2952998)</f>
        <v>16.75307768858725</v>
      </c>
      <c r="G81" s="80">
        <f>AIRFLOW!G33*0.472*(0.001*3600)</f>
        <v>43.907099019034575</v>
      </c>
      <c r="H81" s="79">
        <f>AIRFLOW!H33</f>
        <v>900.9577904419122</v>
      </c>
      <c r="I81" s="81">
        <f>AIRFLOW!I33</f>
        <v>203.968555248562</v>
      </c>
      <c r="J81" s="82">
        <f>AIRFLOW!J33</f>
        <v>0.27341629389887667</v>
      </c>
      <c r="K81" s="80">
        <f>AIRFLOW!K33</f>
        <v>22.639080033762422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17.962849957907185</v>
      </c>
      <c r="C82" s="144">
        <f>AIRFLOW!C34</f>
        <v>828</v>
      </c>
      <c r="D82" s="145">
        <f>AIRFLOW!D34</f>
        <v>6.9</v>
      </c>
      <c r="E82" s="149">
        <f>AIRFLOW!E34</f>
        <v>21180</v>
      </c>
      <c r="F82" s="80">
        <f>AIRFLOW!F34*(0.07355/0.2952998)</f>
        <v>18.645554983038775</v>
      </c>
      <c r="G82" s="80">
        <f>AIRFLOW!G34*0.472*(0.001*3600)</f>
        <v>26.26518285915861</v>
      </c>
      <c r="H82" s="79">
        <f>AIRFLOW!H34</f>
        <v>851.5902402807116</v>
      </c>
      <c r="I82" s="81">
        <f>AIRFLOW!I34</f>
        <v>135.7968252333071</v>
      </c>
      <c r="J82" s="82">
        <f>AIRFLOW!J34</f>
        <v>0.18203327779263684</v>
      </c>
      <c r="K82" s="80">
        <f>AIRFLOW!K34</f>
        <v>15.946263685284142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19.61666753583985</v>
      </c>
      <c r="C83" s="144">
        <f>AIRFLOW!C35</f>
        <v>789</v>
      </c>
      <c r="D83" s="145">
        <f>AIRFLOW!D35</f>
        <v>6.6</v>
      </c>
      <c r="E83" s="149">
        <f>AIRFLOW!E35</f>
        <v>22440</v>
      </c>
      <c r="F83" s="80">
        <f>AIRFLOW!F35*(0.07355/0.2952998)</f>
        <v>20.36222837581994</v>
      </c>
      <c r="G83" s="80">
        <f>AIRFLOW!G35*0.472*(0.001*3600)</f>
        <v>12.707530330674834</v>
      </c>
      <c r="H83" s="79">
        <f>AIRFLOW!H35</f>
        <v>811.479105774736</v>
      </c>
      <c r="I83" s="81">
        <f>AIRFLOW!I35</f>
        <v>71.74974012892824</v>
      </c>
      <c r="J83" s="82">
        <f>AIRFLOW!J35</f>
        <v>0.09617927631223624</v>
      </c>
      <c r="K83" s="80">
        <f>AIRFLOW!K35</f>
        <v>8.841846896406194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21.320298896240363</v>
      </c>
      <c r="C84" s="144">
        <f>AIRFLOW!C36</f>
        <v>761</v>
      </c>
      <c r="D84" s="145">
        <f>AIRFLOW!D36</f>
        <v>6.3</v>
      </c>
      <c r="E84" s="149">
        <f>AIRFLOW!E36</f>
        <v>23100</v>
      </c>
      <c r="F84" s="80">
        <f>AIRFLOW!F36*(0.07355/0.2952998)</f>
        <v>22.130608798504145</v>
      </c>
      <c r="G84" s="80">
        <f>AIRFLOW!G36*0.472*(0.001*3600)</f>
        <v>0</v>
      </c>
      <c r="H84" s="79">
        <f>AIRFLOW!H36</f>
        <v>782.6813681807023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307.9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6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79.97 in H2O, 2031 mm H2O or 19.92 kPa, Maximum open watts = 1124 watts.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8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9"/>
      <c r="B88" s="170"/>
      <c r="C88" s="170"/>
      <c r="D88" s="170"/>
      <c r="E88" s="170"/>
      <c r="F88" s="170"/>
      <c r="G88" s="170"/>
      <c r="H88" s="170"/>
      <c r="I88" s="170"/>
      <c r="J88" s="170"/>
      <c r="K88" s="171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2"/>
      <c r="B89" s="173"/>
      <c r="C89" s="173"/>
      <c r="D89" s="173"/>
      <c r="E89" s="173"/>
      <c r="F89" s="173"/>
      <c r="G89" s="173"/>
      <c r="H89" s="173"/>
      <c r="I89" s="173"/>
      <c r="J89" s="173"/>
      <c r="K89" s="174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5" t="s">
        <v>105</v>
      </c>
      <c r="B96" s="175"/>
      <c r="C96" s="175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1" t="s">
        <v>106</v>
      </c>
      <c r="B97" s="161"/>
      <c r="C97" s="161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1" t="s">
        <v>107</v>
      </c>
      <c r="B99" s="161"/>
      <c r="C99">
        <f>F36*D96</f>
        <v>79.9680206236419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2031.1877238405045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19.91754791865373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1" t="s">
        <v>110</v>
      </c>
      <c r="B102" s="161"/>
      <c r="C102">
        <f>H74*D97</f>
        <v>1123.8419945134497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7">
        <f>IF(ISERR(+$BE$105),"",+$BE$105)</f>
        <v>315.67896416958484</v>
      </c>
      <c r="BC125" s="157"/>
      <c r="BD125" s="157"/>
      <c r="BF125" s="162">
        <f>IF(ISERR(+$BE$111),"",+$BE$111)</f>
        <v>0.9984850090034166</v>
      </c>
      <c r="BG125" s="162"/>
      <c r="BH125" s="162"/>
      <c r="BJ125" s="163">
        <f>IF(ISERR(+$BE$112),"",+$BE$112)</f>
        <v>3.95309016936082</v>
      </c>
      <c r="BK125" s="163"/>
      <c r="BL125" s="163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2013-07-22T18:09:41Z</cp:lastPrinted>
  <dcterms:created xsi:type="dcterms:W3CDTF">1997-11-24T14:11:41Z</dcterms:created>
  <dcterms:modified xsi:type="dcterms:W3CDTF">2017-10-02T20:44:09Z</dcterms:modified>
  <cp:category/>
  <cp:version/>
  <cp:contentType/>
  <cp:contentStatus/>
</cp:coreProperties>
</file>